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5" windowWidth="15480" windowHeight="7995" tabRatio="614" activeTab="0"/>
  </bookViews>
  <sheets>
    <sheet name="Step 1 BMI calculation" sheetId="1" r:id="rId1"/>
    <sheet name="Step 2 Calculate weight gain" sheetId="2" r:id="rId2"/>
    <sheet name="Step 3 Excessive of inadequate" sheetId="3" r:id="rId3"/>
    <sheet name="Step 4 Risk-calculation" sheetId="4" r:id="rId4"/>
    <sheet name="normal weight" sheetId="5" r:id="rId5"/>
    <sheet name="obese" sheetId="6" r:id="rId6"/>
    <sheet name="overweight" sheetId="7" r:id="rId7"/>
    <sheet name="References" sheetId="8" state="hidden" r:id="rId8"/>
    <sheet name="Background Information" sheetId="9" r:id="rId9"/>
  </sheets>
  <definedNames/>
  <calcPr fullCalcOnLoad="1"/>
</workbook>
</file>

<file path=xl/sharedStrings.xml><?xml version="1.0" encoding="utf-8"?>
<sst xmlns="http://schemas.openxmlformats.org/spreadsheetml/2006/main" count="567" uniqueCount="84">
  <si>
    <t>week</t>
  </si>
  <si>
    <t>ppv</t>
  </si>
  <si>
    <t>BMIcategory</t>
  </si>
  <si>
    <t>weightgain</t>
  </si>
  <si>
    <t>excessive</t>
  </si>
  <si>
    <t>inadequate</t>
  </si>
  <si>
    <t>overweight</t>
  </si>
  <si>
    <t>obese</t>
  </si>
  <si>
    <t>normal weight</t>
  </si>
  <si>
    <t>week of pregnancy</t>
  </si>
  <si>
    <t>IOM_above</t>
  </si>
  <si>
    <t>IOM_below</t>
  </si>
  <si>
    <t>BMI category</t>
  </si>
  <si>
    <t>Weight gain</t>
  </si>
  <si>
    <t>Copyright: Institute of Social Paediatrics and Adolescent Medicine, LMU Munich</t>
  </si>
  <si>
    <t xml:space="preserve">Nehring I, Lehmann S, von Kries R. Gestational weight gain in accordance to the IOM/NRC criteria and the risk for childhood overweight: a meta-analysis. Pediatr Obes. 2012 Nov 21. doi: 10.1111/j.2047-6310.2012.00110.x. [Epub ahead of print]
</t>
  </si>
  <si>
    <t xml:space="preserve">Nehring I, Schmoll S, Beyerlein A, Hauner H, von Kries R. Gestational weight gain and long-term postpartum weight retention: a meta-analysis.
Am J Clin Nutr. 2011 Nov;94(5):1225-31. doi: 10.3945/ajcn.111.015289. Epub 2011 Sep 14. Review.
</t>
  </si>
  <si>
    <t>Rasmussen KM, Catalano PM, Yaktine AL. New guidelines for weight gain during pregnancy: what obstetrician/gynecologists should know. Curr Opin Obstet Gynecol. Dec 2009;21(6):521-526.</t>
  </si>
  <si>
    <t>References</t>
  </si>
  <si>
    <t>Rasmussen KM YA, ed Weight Gain During Pregnancy: Reexamining the Guidelines. . Committee to Reexamine IOM Pregnancy Weight Guidelines. Washington, D.C.: National Research Council; 2009.</t>
  </si>
  <si>
    <t xml:space="preserve">Knabl J, Riedel C, Gmach J et al. (2013). Prediction of excessive or inadequate gestational weight gain from week-specific IOM/NRC cut-off values. submitted.
</t>
  </si>
  <si>
    <t>Vinter CA, Jensen D, Ovesen P. The LiP (Lifestyle in Pregnancy) study. Diabetes Care. Dezember 2011;34(12):2502–7.</t>
  </si>
  <si>
    <t xml:space="preserve">Yee LM, Cheng Y, Inturrisi M et al. Effect of gestational weight gain on perinatal outcomes in women with type 2 diabetes mellitus using the 2009 Institute of Medicine guidelines. Am. J. Obstet. Gynecol. September 2011;205(3):257.e1–6. 
</t>
  </si>
  <si>
    <t>Bodnar LM, Siega-Riz AM, Simhan HN et al. Severe obesity, gestational weight gain, and adverse birth outcomes. Am. J. Clin. Nutr. Juni 2010;91(6):1642–8.</t>
  </si>
  <si>
    <t xml:space="preserve">Chasan-Taber L, Schmidt MD, Pekow P et al. Predictors et al. Obesity (Silver Spring). Juli 2008;16(7):1657–66. 
</t>
  </si>
  <si>
    <t xml:space="preserve">Devader SR, Neeley HL, Myles TD, Leet TL. Evaluation of gestational weight gain guidelines for women with normal prepregnancy body mass index. Obstet Gynecol. 2007;110:745–751.
</t>
  </si>
  <si>
    <t>Rode L, Hegaard HK, Kjaergaard H, et al. Association between maternal weight 
gain and birth weight. Obstet Gynecol 2007;. 109:1309-15</t>
  </si>
  <si>
    <t xml:space="preserve">
Kiel DW, Dodson EA, Artal R, Boehmer TK, Leet TL. Gestational weight gain and pregnancy outcomes in obese women: how much is enough? Obstet Gynecol 2007;110:752–8
</t>
  </si>
  <si>
    <t xml:space="preserve">Phelan S, Phipps MG, Abrams B et al. Randomized trial of a behavioral intervention to prevent excessive gestational weight gain: the Fit for Delivery Study. Am J Clin Nutr. 2011 Apr;93(4):772-9. doi: 10.3945/ajcn.110.005306. Epub 2011 Feb 10.
Am J Clin Nutr. 2011 Nov;94(5):1225-31. doi: 10.3945/ajcn.111.015289. Epub 2011 Sep 14. Review.
</t>
  </si>
  <si>
    <t>Siega-Riz AM, Adair LS, Hobel CJ. Institute of Medicine maternal weight gain recommendations and pregnancy outcome in a predominantly Hispanic population. Obstet Gynecol. 1994 Oct;84(4):565–73.</t>
  </si>
  <si>
    <t xml:space="preserve">Simas TA, Liao X, Garrison A, Sullivan GM, Howard AE, Hardy JR. J Impact of updated Institute of Medicine guidelines on prepregnancy body mass index categorization, gestational weight gain recommendations, and needed counseling. Womens Health (Larchmt). 2011 Jun;20(6):837-44 
</t>
  </si>
  <si>
    <t xml:space="preserve">Maddah M, Nikooyeh B. Urban and rural differences in pregnancy weight gain in Guilan, northern Iran. Matern Child Health J. 2008 Nov;12(6):783-6.
</t>
  </si>
  <si>
    <t>Polley BA, Wing RR, Sims CJ. Randomized controlled trial to prevent excessive weight gain in pregnant women. Int J Obes Relat Metab Disord. 2002 Nov;26(11):1494-502.</t>
  </si>
  <si>
    <t xml:space="preserve">Weisman CS, Hillemeier MM, Downs DS, Chuang CH, Dyer AM. Preconception predictors of weight gain during pregnancy: prospective findings from the Central Pennsylvania Women's Health Study. Womens Health Issues. 2010 Mar-Apr;20(2):126-32. doi: 10.1016/j.whi.2009.12.002. Epub 2010 Feb 4.
</t>
  </si>
  <si>
    <t xml:space="preserve">Lowell H, Miller DC. Weight gain during pregnancy: adherence to Health Canada's guidelines. Health Rep. 2010 Jun;21(2):31-6.
</t>
  </si>
  <si>
    <t>BMI calculation:</t>
  </si>
  <si>
    <t>height of patient (in cm):</t>
  </si>
  <si>
    <t xml:space="preserve">Patients BMI category is: </t>
  </si>
  <si>
    <t>Therefore click on your patients BMI category:</t>
  </si>
  <si>
    <t>GWG calculation:</t>
  </si>
  <si>
    <t xml:space="preserve">Patients GWG is: </t>
  </si>
  <si>
    <t xml:space="preserve">weight gain </t>
  </si>
  <si>
    <t>Step 3: Identify whether your patients weight gain during pregnancy is excessive or inadequate</t>
  </si>
  <si>
    <t xml:space="preserve">Week of pregnancy </t>
  </si>
  <si>
    <t>click here for step 2</t>
  </si>
  <si>
    <t>click here fore step 3</t>
  </si>
  <si>
    <t>click here for step 4</t>
  </si>
  <si>
    <t xml:space="preserve">Why is optimal GWG an issue? </t>
  </si>
  <si>
    <t>Step 4: Your patient's risk for excessive or inadequate GWG in absence of changes in lifestyle</t>
  </si>
  <si>
    <t xml:space="preserve">
The mothers' risk for excessive or inadequate GWG can be predicted from GWG early in pregnancy (Chmitorz 2013; Knabl et al 2013). This risk depends on the mother's BMI, her weight gain and week of pregnancy. To identify your patient's risk for excessive GWG please follow the four step guide:
</t>
  </si>
  <si>
    <t>Please mind: The validity of the prediction depends on the a priori risk for excessive or inadequate GWG in normal weight, overweight and obese mothers. This may vary between populations. These calculations are based on the a priori risks to exceed or fall below the 2009 IOM recommendations observed in a study in Germany (Knabl et al. 2013). Similar a priori risks have been reported in Denmark and the US (Vinter et al. 2011; Simas et al. 2011; Weisman et al. 2010).</t>
  </si>
  <si>
    <t>Country</t>
  </si>
  <si>
    <t>GWG</t>
  </si>
  <si>
    <t>a priori risk</t>
  </si>
  <si>
    <t>Studysize</t>
  </si>
  <si>
    <t>Birth year</t>
  </si>
  <si>
    <t>Reference</t>
  </si>
  <si>
    <t>Denmark</t>
  </si>
  <si>
    <t>2007-2010</t>
  </si>
  <si>
    <t xml:space="preserve">Germany           
</t>
  </si>
  <si>
    <t>2010-2012</t>
  </si>
  <si>
    <t>USA - Central Massachusetts</t>
  </si>
  <si>
    <t>2006-2009</t>
  </si>
  <si>
    <t>USA - Pennsylvania</t>
  </si>
  <si>
    <t>2004-2005</t>
  </si>
  <si>
    <t xml:space="preserve">obese </t>
  </si>
  <si>
    <t>Chmitorz A, von Kries R, Rasmussen KM, Nehring I, Ensenauer R. Do trimester-specific cutoffs predict whether women ultimately stay within the Institute of Medicine/National Research Council guidelines for gestational weight gain? Findings of a retrospective cohort study. Am J Clin Nutr. 2012 Jun;95(6):1432-7. doi: 10.3945/ajcn.111.033704. Epub 2012 May 2.</t>
  </si>
  <si>
    <t>Vinter et al. 2011</t>
  </si>
  <si>
    <t>Knabl et al. 2013</t>
  </si>
  <si>
    <t>Simas et al. 2011</t>
  </si>
  <si>
    <t>Weisman et al. 2010</t>
  </si>
  <si>
    <t>Is your patients' gestational weight gain (GWG) optimal? A four step guide to identify women at risk for inadequate or excessive GWG by week of pregnancy</t>
  </si>
  <si>
    <t xml:space="preserve">GWG determined as the difference between final pregnancy and prepregnancy weight is an important determinant for child and maternal health. An optimal GWG is required to avoid perinatal risks (Rasmussen et al. 2009, Rasmussen 2009). Excessive GWG increases the mothers' risk for weight retention after pregnancy (Nehring et al. 2011) and the child’s risk for overweight (Nehring et al. 2012).
</t>
  </si>
  <si>
    <t>please enter weight before pregnancy (in kg):</t>
  </si>
  <si>
    <t>please enter current weight (in kg):</t>
  </si>
  <si>
    <t>please enter current week of pregnancy</t>
  </si>
  <si>
    <r>
      <t xml:space="preserve">Step 2: </t>
    </r>
    <r>
      <rPr>
        <b/>
        <sz val="14"/>
        <color indexed="51"/>
        <rFont val="Calibri"/>
        <family val="2"/>
      </rPr>
      <t>Calculate patients gestational weight gain (GWG)</t>
    </r>
    <r>
      <rPr>
        <b/>
        <sz val="14"/>
        <color indexed="50"/>
        <rFont val="Calibri"/>
        <family val="2"/>
      </rPr>
      <t xml:space="preserve"> </t>
    </r>
    <r>
      <rPr>
        <b/>
        <sz val="14"/>
        <rFont val="Calibri"/>
        <family val="2"/>
      </rPr>
      <t>and</t>
    </r>
    <r>
      <rPr>
        <b/>
        <sz val="14"/>
        <color indexed="50"/>
        <rFont val="Calibri"/>
        <family val="2"/>
      </rPr>
      <t xml:space="preserve"> enter week of pregnancy:</t>
    </r>
  </si>
  <si>
    <t xml:space="preserve">Your patient has an </t>
  </si>
  <si>
    <t>weight gain</t>
  </si>
  <si>
    <t>weight of patient before pregnancy (in kg):</t>
  </si>
  <si>
    <t xml:space="preserve"> </t>
  </si>
  <si>
    <r>
      <t xml:space="preserve">Step 1: Your patients BMI category: </t>
    </r>
    <r>
      <rPr>
        <b/>
        <sz val="14"/>
        <color indexed="40"/>
        <rFont val="Calibri"/>
        <family val="2"/>
      </rPr>
      <t xml:space="preserve">enter the weight before pregnancy (in kg) </t>
    </r>
    <r>
      <rPr>
        <b/>
        <sz val="14"/>
        <rFont val="Calibri"/>
        <family val="2"/>
      </rPr>
      <t>and</t>
    </r>
    <r>
      <rPr>
        <b/>
        <sz val="14"/>
        <color indexed="40"/>
        <rFont val="Calibri"/>
        <family val="2"/>
      </rPr>
      <t xml:space="preserve"> height (in cm) of patient</t>
    </r>
  </si>
  <si>
    <t>Country specific a priori risks (IOM 2009):</t>
  </si>
  <si>
    <t>Background Information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</si>
</sst>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s>
  <fonts count="63">
    <font>
      <sz val="11"/>
      <color theme="1"/>
      <name val="Calibri"/>
      <family val="2"/>
    </font>
    <font>
      <sz val="11"/>
      <color indexed="8"/>
      <name val="Calibri"/>
      <family val="2"/>
    </font>
    <font>
      <b/>
      <sz val="11"/>
      <color indexed="8"/>
      <name val="Calibri"/>
      <family val="2"/>
    </font>
    <font>
      <i/>
      <sz val="11"/>
      <color indexed="8"/>
      <name val="Calibri"/>
      <family val="2"/>
    </font>
    <font>
      <sz val="8"/>
      <name val="Calibri"/>
      <family val="2"/>
    </font>
    <font>
      <b/>
      <sz val="10"/>
      <color indexed="8"/>
      <name val="Calibri"/>
      <family val="2"/>
    </font>
    <font>
      <b/>
      <sz val="12"/>
      <color indexed="8"/>
      <name val="Calibri"/>
      <family val="2"/>
    </font>
    <font>
      <sz val="10"/>
      <name val="Arial"/>
      <family val="2"/>
    </font>
    <font>
      <b/>
      <sz val="12"/>
      <name val="Arial"/>
      <family val="2"/>
    </font>
    <font>
      <b/>
      <sz val="14"/>
      <color indexed="8"/>
      <name val="Calibri"/>
      <family val="2"/>
    </font>
    <font>
      <sz val="11"/>
      <name val="Calibri"/>
      <family val="2"/>
    </font>
    <font>
      <b/>
      <sz val="12"/>
      <name val="Calibri"/>
      <family val="2"/>
    </font>
    <font>
      <sz val="12"/>
      <color indexed="8"/>
      <name val="Calibri"/>
      <family val="2"/>
    </font>
    <font>
      <sz val="14"/>
      <color indexed="8"/>
      <name val="Calibri"/>
      <family val="2"/>
    </font>
    <font>
      <b/>
      <u val="single"/>
      <sz val="11"/>
      <name val="Calibri"/>
      <family val="0"/>
    </font>
    <font>
      <b/>
      <sz val="16"/>
      <color indexed="8"/>
      <name val="Calibri"/>
      <family val="0"/>
    </font>
    <font>
      <b/>
      <sz val="14"/>
      <color indexed="50"/>
      <name val="Calibri"/>
      <family val="2"/>
    </font>
    <font>
      <b/>
      <sz val="14"/>
      <color indexed="51"/>
      <name val="Calibri"/>
      <family val="2"/>
    </font>
    <font>
      <b/>
      <sz val="14"/>
      <name val="Calibri"/>
      <family val="2"/>
    </font>
    <font>
      <b/>
      <sz val="11"/>
      <name val="Calibri"/>
      <family val="2"/>
    </font>
    <font>
      <sz val="10"/>
      <color indexed="8"/>
      <name val="Calibri"/>
      <family val="2"/>
    </font>
    <font>
      <sz val="10"/>
      <color indexed="9"/>
      <name val="Calibri"/>
      <family val="2"/>
    </font>
    <font>
      <sz val="10"/>
      <color indexed="51"/>
      <name val="Calibri"/>
      <family val="2"/>
    </font>
    <font>
      <sz val="10.4"/>
      <color indexed="53"/>
      <name val="Calibri"/>
      <family val="2"/>
    </font>
    <font>
      <sz val="10"/>
      <color indexed="29"/>
      <name val="Calibri"/>
      <family val="2"/>
    </font>
    <font>
      <b/>
      <sz val="14"/>
      <color indexed="40"/>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5"/>
      <color indexed="8"/>
      <name val="Calibri"/>
      <family val="2"/>
    </font>
    <font>
      <b/>
      <sz val="17.5"/>
      <color indexed="8"/>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theme="0"/>
        <bgColor indexed="64"/>
      </patternFill>
    </fill>
    <fill>
      <patternFill patternType="solid">
        <fgColor rgb="FFFFC000"/>
        <bgColor indexed="64"/>
      </patternFill>
    </fill>
    <fill>
      <patternFill patternType="solid">
        <fgColor indexed="40"/>
        <bgColor indexed="64"/>
      </patternFill>
    </fill>
    <fill>
      <patternFill patternType="solid">
        <fgColor rgb="FFFFFF00"/>
        <bgColor indexed="64"/>
      </patternFill>
    </fill>
    <fill>
      <patternFill patternType="solid">
        <fgColor rgb="FF92D05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47">
    <xf numFmtId="0" fontId="0" fillId="0" borderId="0" xfId="0" applyFont="1" applyAlignment="1">
      <alignment/>
    </xf>
    <xf numFmtId="0" fontId="0" fillId="33" borderId="0" xfId="0" applyFill="1" applyAlignment="1">
      <alignment/>
    </xf>
    <xf numFmtId="0" fontId="2" fillId="33" borderId="0" xfId="0" applyFont="1" applyFill="1" applyAlignment="1">
      <alignment/>
    </xf>
    <xf numFmtId="0" fontId="0" fillId="33" borderId="0" xfId="0" applyFill="1" applyAlignment="1">
      <alignment wrapText="1"/>
    </xf>
    <xf numFmtId="0" fontId="5" fillId="33" borderId="0" xfId="0" applyFont="1" applyFill="1" applyAlignment="1">
      <alignment/>
    </xf>
    <xf numFmtId="0" fontId="0" fillId="0" borderId="0" xfId="0" applyAlignment="1">
      <alignment wrapText="1"/>
    </xf>
    <xf numFmtId="0" fontId="0" fillId="0" borderId="0" xfId="0" applyFill="1" applyAlignment="1">
      <alignment/>
    </xf>
    <xf numFmtId="0" fontId="8" fillId="33" borderId="0" xfId="0" applyFont="1" applyFill="1" applyAlignment="1">
      <alignment horizontal="left" vertical="center" wrapText="1"/>
    </xf>
    <xf numFmtId="0" fontId="11" fillId="33" borderId="0" xfId="0" applyFont="1" applyFill="1" applyAlignment="1">
      <alignment horizontal="left" vertical="center" wrapText="1"/>
    </xf>
    <xf numFmtId="0" fontId="1" fillId="33" borderId="0" xfId="0" applyFont="1" applyFill="1" applyAlignment="1">
      <alignment wrapText="1"/>
    </xf>
    <xf numFmtId="0" fontId="1" fillId="33" borderId="0" xfId="0" applyFont="1" applyFill="1" applyAlignment="1">
      <alignment/>
    </xf>
    <xf numFmtId="0" fontId="2" fillId="33" borderId="0" xfId="0" applyFont="1" applyFill="1" applyAlignment="1">
      <alignment/>
    </xf>
    <xf numFmtId="0" fontId="9" fillId="33" borderId="0" xfId="0" applyFont="1" applyFill="1" applyAlignment="1">
      <alignment horizontal="left" vertical="center"/>
    </xf>
    <xf numFmtId="0" fontId="12" fillId="33" borderId="0" xfId="0" applyFont="1" applyFill="1" applyAlignment="1">
      <alignment horizontal="left" vertical="center" wrapText="1"/>
    </xf>
    <xf numFmtId="0" fontId="9" fillId="33" borderId="0" xfId="0" applyFont="1" applyFill="1" applyBorder="1" applyAlignment="1">
      <alignment horizontal="left" vertical="center"/>
    </xf>
    <xf numFmtId="0" fontId="6" fillId="0" borderId="0" xfId="0" applyFont="1" applyFill="1" applyBorder="1" applyAlignment="1">
      <alignment horizontal="left" vertical="center" wrapText="1"/>
    </xf>
    <xf numFmtId="0" fontId="1" fillId="33" borderId="0" xfId="0" applyFont="1" applyFill="1" applyAlignment="1">
      <alignment/>
    </xf>
    <xf numFmtId="0" fontId="2" fillId="33" borderId="0" xfId="0" applyFont="1" applyFill="1" applyAlignment="1">
      <alignment/>
    </xf>
    <xf numFmtId="168" fontId="0" fillId="33" borderId="0" xfId="0" applyNumberFormat="1" applyFill="1" applyAlignment="1" applyProtection="1">
      <alignment/>
      <protection locked="0"/>
    </xf>
    <xf numFmtId="0" fontId="0" fillId="34" borderId="10" xfId="0" applyFill="1" applyBorder="1" applyAlignment="1">
      <alignment/>
    </xf>
    <xf numFmtId="168" fontId="0" fillId="35" borderId="10" xfId="0" applyNumberFormat="1" applyFill="1" applyBorder="1" applyAlignment="1">
      <alignment/>
    </xf>
    <xf numFmtId="0" fontId="0" fillId="35" borderId="10" xfId="0" applyFill="1" applyBorder="1" applyAlignment="1">
      <alignment/>
    </xf>
    <xf numFmtId="0" fontId="0" fillId="33" borderId="0" xfId="0" applyFill="1" applyAlignment="1">
      <alignment horizontal="left" vertical="center"/>
    </xf>
    <xf numFmtId="0" fontId="0" fillId="34" borderId="0" xfId="0" applyFill="1" applyAlignment="1">
      <alignment/>
    </xf>
    <xf numFmtId="0" fontId="12" fillId="33" borderId="11" xfId="0" applyFont="1" applyFill="1" applyBorder="1" applyAlignment="1">
      <alignment horizontal="left" vertical="center" wrapText="1"/>
    </xf>
    <xf numFmtId="0" fontId="12" fillId="33" borderId="12" xfId="0" applyFont="1" applyFill="1" applyBorder="1" applyAlignment="1">
      <alignment horizontal="left" vertical="center" wrapText="1"/>
    </xf>
    <xf numFmtId="0" fontId="14" fillId="36" borderId="13" xfId="48" applyFont="1" applyFill="1" applyBorder="1" applyAlignment="1" applyProtection="1">
      <alignment horizontal="center"/>
      <protection/>
    </xf>
    <xf numFmtId="0" fontId="12" fillId="33" borderId="0" xfId="0" applyFont="1" applyFill="1" applyAlignment="1">
      <alignment horizontal="left" wrapText="1"/>
    </xf>
    <xf numFmtId="0" fontId="0" fillId="37" borderId="10" xfId="0" applyFill="1" applyBorder="1" applyAlignment="1" applyProtection="1">
      <alignment/>
      <protection locked="0"/>
    </xf>
    <xf numFmtId="49" fontId="0" fillId="33" borderId="0" xfId="0" applyNumberFormat="1" applyFill="1" applyAlignment="1">
      <alignment/>
    </xf>
    <xf numFmtId="0" fontId="0" fillId="38" borderId="0" xfId="0" applyFill="1" applyAlignment="1">
      <alignment/>
    </xf>
    <xf numFmtId="0" fontId="0" fillId="38" borderId="10" xfId="0" applyFill="1" applyBorder="1" applyAlignment="1">
      <alignment/>
    </xf>
    <xf numFmtId="168" fontId="0" fillId="38" borderId="10" xfId="0" applyNumberFormat="1" applyFill="1" applyBorder="1" applyAlignment="1">
      <alignment/>
    </xf>
    <xf numFmtId="0" fontId="0" fillId="38" borderId="0" xfId="0" applyFill="1" applyBorder="1" applyAlignment="1">
      <alignment/>
    </xf>
    <xf numFmtId="0" fontId="0" fillId="0" borderId="0" xfId="0" applyAlignment="1">
      <alignment/>
    </xf>
    <xf numFmtId="0" fontId="0" fillId="33" borderId="0" xfId="0" applyFill="1" applyAlignment="1">
      <alignment/>
    </xf>
    <xf numFmtId="0" fontId="0" fillId="34" borderId="0" xfId="0" applyFill="1" applyAlignment="1">
      <alignment/>
    </xf>
    <xf numFmtId="0" fontId="0" fillId="0" borderId="0" xfId="0" applyFill="1" applyAlignment="1">
      <alignment/>
    </xf>
    <xf numFmtId="0" fontId="50" fillId="39" borderId="14" xfId="0" applyFont="1" applyFill="1" applyBorder="1" applyAlignment="1">
      <alignment/>
    </xf>
    <xf numFmtId="0" fontId="50" fillId="39" borderId="15" xfId="0" applyFont="1" applyFill="1" applyBorder="1" applyAlignment="1">
      <alignment/>
    </xf>
    <xf numFmtId="0" fontId="50" fillId="39" borderId="16" xfId="0" applyFont="1" applyFill="1" applyBorder="1" applyAlignment="1">
      <alignment/>
    </xf>
    <xf numFmtId="0" fontId="6" fillId="35" borderId="17" xfId="0" applyFont="1" applyFill="1" applyBorder="1" applyAlignment="1">
      <alignment horizontal="left" vertical="center"/>
    </xf>
    <xf numFmtId="0" fontId="0" fillId="0" borderId="0" xfId="0" applyAlignment="1">
      <alignment horizontal="left" vertical="center" wrapText="1"/>
    </xf>
    <xf numFmtId="0" fontId="19" fillId="40" borderId="13" xfId="48" applyFont="1" applyFill="1" applyBorder="1" applyAlignment="1" applyProtection="1">
      <alignment horizontal="center" vertical="center" wrapText="1"/>
      <protection/>
    </xf>
    <xf numFmtId="0" fontId="19" fillId="40" borderId="16" xfId="48" applyFont="1" applyFill="1" applyBorder="1" applyAlignment="1" applyProtection="1">
      <alignment horizontal="center" vertical="center" wrapText="1"/>
      <protection/>
    </xf>
    <xf numFmtId="0" fontId="0" fillId="38" borderId="0" xfId="0" applyFill="1" applyAlignment="1">
      <alignment horizontal="left"/>
    </xf>
    <xf numFmtId="0" fontId="0" fillId="38" borderId="0" xfId="0" applyFill="1" applyAlignment="1">
      <alignment horizontal="left" vertical="center" wrapText="1"/>
    </xf>
    <xf numFmtId="0" fontId="12" fillId="39" borderId="13" xfId="0" applyFont="1" applyFill="1" applyBorder="1" applyAlignment="1" applyProtection="1">
      <alignment horizontal="left" vertical="center"/>
      <protection/>
    </xf>
    <xf numFmtId="0" fontId="11" fillId="38" borderId="18" xfId="0" applyFont="1" applyFill="1" applyBorder="1" applyAlignment="1">
      <alignment horizontal="left" vertical="center" wrapText="1"/>
    </xf>
    <xf numFmtId="0" fontId="6" fillId="38" borderId="13" xfId="0" applyFont="1" applyFill="1" applyBorder="1" applyAlignment="1">
      <alignment horizontal="left" vertical="center" wrapText="1"/>
    </xf>
    <xf numFmtId="0" fontId="2" fillId="33" borderId="0" xfId="0" applyFont="1" applyFill="1" applyBorder="1" applyAlignment="1">
      <alignment horizontal="center" vertical="center" wrapText="1"/>
    </xf>
    <xf numFmtId="0" fontId="0" fillId="37" borderId="0" xfId="0" applyFill="1" applyBorder="1" applyAlignment="1">
      <alignment horizontal="center" vertical="center" wrapText="1"/>
    </xf>
    <xf numFmtId="0" fontId="0" fillId="40" borderId="0" xfId="0" applyFill="1" applyBorder="1" applyAlignment="1">
      <alignment horizontal="center" vertical="center" wrapText="1"/>
    </xf>
    <xf numFmtId="0" fontId="0" fillId="35" borderId="0" xfId="0" applyFill="1" applyBorder="1" applyAlignment="1">
      <alignment horizontal="center" vertical="center" wrapText="1"/>
    </xf>
    <xf numFmtId="0" fontId="2" fillId="38" borderId="0" xfId="0" applyFont="1" applyFill="1" applyBorder="1" applyAlignment="1">
      <alignment horizontal="center" vertical="center" wrapText="1"/>
    </xf>
    <xf numFmtId="0" fontId="0" fillId="38" borderId="0" xfId="0" applyFill="1" applyBorder="1" applyAlignment="1">
      <alignment horizontal="center" vertical="center" wrapText="1"/>
    </xf>
    <xf numFmtId="0" fontId="6" fillId="38" borderId="0" xfId="0" applyFont="1" applyFill="1" applyBorder="1" applyAlignment="1">
      <alignment horizontal="center" vertical="center" wrapText="1"/>
    </xf>
    <xf numFmtId="0" fontId="0" fillId="33" borderId="0" xfId="0" applyFill="1" applyBorder="1" applyAlignment="1">
      <alignment/>
    </xf>
    <xf numFmtId="0" fontId="0" fillId="37" borderId="0" xfId="0" applyFill="1" applyBorder="1" applyAlignment="1">
      <alignment/>
    </xf>
    <xf numFmtId="0" fontId="0" fillId="40" borderId="0" xfId="0" applyFill="1" applyBorder="1" applyAlignment="1">
      <alignment/>
    </xf>
    <xf numFmtId="0" fontId="0" fillId="35" borderId="0" xfId="0" applyFill="1" applyBorder="1" applyAlignment="1">
      <alignment/>
    </xf>
    <xf numFmtId="0" fontId="0" fillId="33" borderId="0" xfId="0" applyFill="1" applyBorder="1" applyAlignment="1">
      <alignment wrapText="1"/>
    </xf>
    <xf numFmtId="0" fontId="2" fillId="37" borderId="0" xfId="0" applyFont="1" applyFill="1" applyBorder="1" applyAlignment="1">
      <alignment vertical="top" wrapText="1"/>
    </xf>
    <xf numFmtId="0" fontId="2" fillId="40" borderId="0" xfId="0" applyFont="1" applyFill="1" applyBorder="1" applyAlignment="1">
      <alignment vertical="top" wrapText="1"/>
    </xf>
    <xf numFmtId="0" fontId="2" fillId="35" borderId="0" xfId="0" applyFont="1" applyFill="1" applyBorder="1" applyAlignment="1">
      <alignment vertical="top" wrapText="1"/>
    </xf>
    <xf numFmtId="0" fontId="2" fillId="33" borderId="0" xfId="0" applyFont="1" applyFill="1" applyBorder="1" applyAlignment="1">
      <alignment horizontal="left" vertical="top" wrapText="1"/>
    </xf>
    <xf numFmtId="0" fontId="3" fillId="33" borderId="0" xfId="0" applyFont="1" applyFill="1" applyBorder="1" applyAlignment="1">
      <alignment horizontal="left" vertical="top" wrapText="1"/>
    </xf>
    <xf numFmtId="0" fontId="9" fillId="33"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6" fillId="40" borderId="0" xfId="0" applyFont="1" applyFill="1" applyBorder="1" applyAlignment="1">
      <alignment horizontal="left" vertical="center" wrapText="1"/>
    </xf>
    <xf numFmtId="0" fontId="6" fillId="38" borderId="14" xfId="0" applyFont="1" applyFill="1" applyBorder="1" applyAlignment="1">
      <alignment vertical="center" wrapText="1"/>
    </xf>
    <xf numFmtId="0" fontId="0" fillId="38" borderId="16" xfId="0" applyFill="1" applyBorder="1" applyAlignment="1">
      <alignment vertical="center" wrapText="1"/>
    </xf>
    <xf numFmtId="0" fontId="15" fillId="33" borderId="0" xfId="0" applyFont="1" applyFill="1" applyAlignment="1">
      <alignment horizontal="left" wrapText="1"/>
    </xf>
    <xf numFmtId="0" fontId="0" fillId="0" borderId="0" xfId="0" applyAlignment="1">
      <alignment horizontal="left" wrapText="1"/>
    </xf>
    <xf numFmtId="0" fontId="6" fillId="33" borderId="0" xfId="0" applyFont="1" applyFill="1" applyAlignment="1">
      <alignment horizontal="left" wrapText="1"/>
    </xf>
    <xf numFmtId="0" fontId="12" fillId="0" borderId="0" xfId="0" applyFont="1" applyAlignment="1">
      <alignment horizontal="left" wrapText="1"/>
    </xf>
    <xf numFmtId="0" fontId="1" fillId="33" borderId="0" xfId="0" applyFont="1" applyFill="1" applyAlignment="1">
      <alignment horizontal="left" wrapText="1"/>
    </xf>
    <xf numFmtId="0" fontId="2" fillId="33" borderId="0" xfId="0" applyFont="1" applyFill="1" applyAlignment="1">
      <alignment horizontal="left" wrapText="1"/>
    </xf>
    <xf numFmtId="0" fontId="0" fillId="33" borderId="0" xfId="0" applyFill="1" applyAlignment="1">
      <alignment horizontal="left" vertical="center" wrapText="1"/>
    </xf>
    <xf numFmtId="0" fontId="0" fillId="33" borderId="0" xfId="0" applyFill="1" applyAlignment="1">
      <alignment wrapText="1"/>
    </xf>
    <xf numFmtId="0" fontId="6" fillId="38" borderId="14" xfId="0" applyFont="1" applyFill="1" applyBorder="1" applyAlignment="1">
      <alignment horizontal="center" vertical="center" wrapText="1"/>
    </xf>
    <xf numFmtId="0" fontId="0" fillId="0" borderId="15" xfId="0" applyBorder="1" applyAlignment="1">
      <alignment wrapText="1"/>
    </xf>
    <xf numFmtId="0" fontId="0" fillId="0" borderId="16" xfId="0" applyBorder="1" applyAlignment="1">
      <alignment wrapText="1"/>
    </xf>
    <xf numFmtId="0" fontId="6" fillId="34" borderId="19" xfId="0" applyFont="1" applyFill="1" applyBorder="1" applyAlignment="1">
      <alignment horizontal="center" vertical="center" wrapText="1"/>
    </xf>
    <xf numFmtId="0" fontId="0" fillId="0" borderId="20" xfId="0" applyBorder="1" applyAlignment="1">
      <alignment wrapText="1"/>
    </xf>
    <xf numFmtId="0" fontId="0" fillId="0" borderId="21" xfId="0" applyBorder="1" applyAlignment="1">
      <alignment wrapText="1"/>
    </xf>
    <xf numFmtId="0" fontId="9" fillId="33" borderId="22" xfId="0" applyFont="1" applyFill="1" applyBorder="1" applyAlignment="1">
      <alignment horizontal="left" vertical="center" wrapText="1"/>
    </xf>
    <xf numFmtId="0" fontId="13" fillId="0" borderId="22" xfId="0" applyFont="1" applyBorder="1" applyAlignment="1">
      <alignment wrapText="1"/>
    </xf>
    <xf numFmtId="0" fontId="14" fillId="36" borderId="14" xfId="48" applyFont="1" applyFill="1" applyBorder="1" applyAlignment="1" applyProtection="1">
      <alignment horizontal="center" wrapText="1"/>
      <protection/>
    </xf>
    <xf numFmtId="0" fontId="14" fillId="0" borderId="15" xfId="48" applyFont="1" applyBorder="1" applyAlignment="1" applyProtection="1">
      <alignment horizontal="center" wrapText="1"/>
      <protection/>
    </xf>
    <xf numFmtId="0" fontId="14" fillId="0" borderId="16" xfId="48" applyFont="1" applyBorder="1" applyAlignment="1" applyProtection="1">
      <alignment horizontal="center" wrapText="1"/>
      <protection/>
    </xf>
    <xf numFmtId="0" fontId="7" fillId="33" borderId="10" xfId="0" applyFont="1" applyFill="1" applyBorder="1" applyAlignment="1">
      <alignment horizontal="left" vertical="top" wrapText="1"/>
    </xf>
    <xf numFmtId="0" fontId="10" fillId="33" borderId="10" xfId="0" applyFont="1" applyFill="1" applyBorder="1" applyAlignment="1">
      <alignment horizontal="left" vertical="top" wrapText="1"/>
    </xf>
    <xf numFmtId="0" fontId="8" fillId="33" borderId="0" xfId="0" applyFont="1" applyFill="1" applyAlignment="1">
      <alignment horizontal="left" vertical="center" wrapText="1"/>
    </xf>
    <xf numFmtId="0" fontId="11" fillId="33" borderId="0" xfId="0" applyFont="1" applyFill="1" applyAlignment="1">
      <alignment horizontal="left" vertical="center" wrapText="1"/>
    </xf>
    <xf numFmtId="0" fontId="5" fillId="38" borderId="0" xfId="0" applyFont="1" applyFill="1" applyBorder="1" applyAlignment="1">
      <alignment horizontal="left" vertical="center" wrapText="1"/>
    </xf>
    <xf numFmtId="0" fontId="0" fillId="38" borderId="0" xfId="0" applyFill="1" applyBorder="1" applyAlignment="1">
      <alignment horizontal="left"/>
    </xf>
    <xf numFmtId="0" fontId="2" fillId="38" borderId="0" xfId="0" applyFont="1" applyFill="1" applyBorder="1" applyAlignment="1">
      <alignment/>
    </xf>
    <xf numFmtId="0" fontId="9" fillId="38" borderId="0" xfId="0" applyFont="1" applyFill="1" applyBorder="1" applyAlignment="1">
      <alignment horizontal="left" vertical="center" wrapText="1"/>
    </xf>
    <xf numFmtId="0" fontId="0"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0" xfId="0" applyFill="1" applyBorder="1" applyAlignment="1">
      <alignment horizontal="left" vertical="center" wrapText="1"/>
    </xf>
    <xf numFmtId="0" fontId="0" fillId="0" borderId="0" xfId="0" applyBorder="1" applyAlignment="1">
      <alignment horizontal="center" vertical="center" wrapText="1"/>
    </xf>
    <xf numFmtId="0" fontId="0" fillId="33" borderId="0" xfId="0" applyFont="1" applyFill="1" applyBorder="1" applyAlignment="1">
      <alignment horizontal="left" vertical="center" wrapText="1"/>
    </xf>
    <xf numFmtId="0" fontId="0" fillId="33" borderId="0" xfId="0" applyFont="1" applyFill="1" applyBorder="1" applyAlignment="1">
      <alignment horizontal="left" wrapText="1"/>
    </xf>
    <xf numFmtId="0" fontId="0" fillId="33" borderId="0" xfId="0" applyFont="1" applyFill="1" applyBorder="1" applyAlignment="1">
      <alignment horizontal="center" vertical="center" wrapText="1"/>
    </xf>
    <xf numFmtId="0" fontId="0" fillId="33" borderId="0"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10" fillId="33" borderId="0" xfId="0" applyFont="1" applyFill="1" applyBorder="1" applyAlignment="1">
      <alignment horizontal="left" vertical="top" wrapText="1"/>
    </xf>
    <xf numFmtId="0" fontId="7" fillId="33" borderId="0" xfId="0" applyFont="1" applyFill="1" applyBorder="1" applyAlignment="1">
      <alignment horizontal="left" vertical="top" wrapText="1"/>
    </xf>
    <xf numFmtId="0" fontId="0" fillId="0" borderId="0" xfId="0" applyBorder="1" applyAlignment="1">
      <alignment horizontal="left" vertical="top" wrapText="1"/>
    </xf>
    <xf numFmtId="0" fontId="5" fillId="33" borderId="0" xfId="0" applyFont="1" applyFill="1" applyBorder="1" applyAlignment="1">
      <alignment/>
    </xf>
    <xf numFmtId="0" fontId="7" fillId="38" borderId="10" xfId="0" applyFont="1" applyFill="1" applyBorder="1" applyAlignment="1">
      <alignment horizontal="left" vertical="top" wrapText="1"/>
    </xf>
    <xf numFmtId="0" fontId="10" fillId="38" borderId="10" xfId="0" applyFont="1" applyFill="1" applyBorder="1" applyAlignment="1">
      <alignment horizontal="left" vertical="top" wrapText="1"/>
    </xf>
    <xf numFmtId="0" fontId="7" fillId="38" borderId="23" xfId="0" applyFont="1" applyFill="1" applyBorder="1" applyAlignment="1">
      <alignment horizontal="left" vertical="top" wrapText="1"/>
    </xf>
    <xf numFmtId="0" fontId="0" fillId="38" borderId="24" xfId="0" applyFill="1" applyBorder="1" applyAlignment="1">
      <alignment horizontal="left" vertical="top" wrapText="1"/>
    </xf>
    <xf numFmtId="0" fontId="0" fillId="38" borderId="17" xfId="0" applyFill="1" applyBorder="1" applyAlignment="1">
      <alignment horizontal="left" vertical="top" wrapText="1"/>
    </xf>
    <xf numFmtId="0" fontId="0" fillId="0" borderId="0" xfId="0" applyAlignment="1">
      <alignment wrapText="1"/>
    </xf>
    <xf numFmtId="0" fontId="0" fillId="38" borderId="0" xfId="0" applyFill="1" applyAlignment="1">
      <alignment/>
    </xf>
    <xf numFmtId="0" fontId="0" fillId="38" borderId="0" xfId="0" applyFill="1" applyBorder="1" applyAlignment="1">
      <alignment/>
    </xf>
    <xf numFmtId="0" fontId="2" fillId="38" borderId="10" xfId="0" applyFont="1" applyFill="1" applyBorder="1" applyAlignment="1">
      <alignment horizontal="center" vertic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vertical="center" wrapText="1"/>
    </xf>
    <xf numFmtId="0" fontId="0" fillId="38" borderId="10" xfId="0" applyFont="1" applyFill="1" applyBorder="1" applyAlignment="1">
      <alignment horizontal="left" vertical="center" wrapText="1"/>
    </xf>
    <xf numFmtId="0" fontId="8" fillId="38" borderId="0" xfId="0" applyFont="1" applyFill="1" applyAlignment="1">
      <alignment horizontal="left" vertical="center" wrapText="1"/>
    </xf>
    <xf numFmtId="0" fontId="11" fillId="38" borderId="0" xfId="0" applyFont="1" applyFill="1" applyAlignment="1">
      <alignment horizontal="left" vertical="center" wrapText="1"/>
    </xf>
    <xf numFmtId="0" fontId="5" fillId="38" borderId="0" xfId="0" applyFont="1" applyFill="1" applyAlignment="1">
      <alignment/>
    </xf>
    <xf numFmtId="0" fontId="0" fillId="38" borderId="0" xfId="0" applyFill="1" applyAlignment="1">
      <alignment wrapText="1"/>
    </xf>
    <xf numFmtId="0" fontId="0" fillId="38" borderId="10" xfId="0" applyFill="1" applyBorder="1" applyAlignment="1">
      <alignment horizontal="left" vertical="center" wrapText="1"/>
    </xf>
    <xf numFmtId="0" fontId="0" fillId="38" borderId="10" xfId="0" applyFont="1" applyFill="1" applyBorder="1" applyAlignment="1">
      <alignment horizontal="left" vertical="center" wrapText="1"/>
    </xf>
    <xf numFmtId="0" fontId="0" fillId="38" borderId="10" xfId="0" applyFont="1" applyFill="1" applyBorder="1" applyAlignment="1">
      <alignment horizontal="center" vertical="center" wrapText="1"/>
    </xf>
    <xf numFmtId="0" fontId="8" fillId="38" borderId="0" xfId="0" applyFont="1" applyFill="1" applyAlignment="1">
      <alignment horizontal="left" vertical="center" wrapText="1"/>
    </xf>
    <xf numFmtId="0" fontId="11" fillId="38" borderId="0" xfId="0" applyFont="1" applyFill="1" applyAlignment="1">
      <alignment horizontal="left" vertical="center" wrapText="1"/>
    </xf>
    <xf numFmtId="0" fontId="9" fillId="38" borderId="22" xfId="0" applyFont="1" applyFill="1" applyBorder="1" applyAlignment="1">
      <alignment wrapText="1"/>
    </xf>
    <xf numFmtId="0" fontId="0" fillId="38" borderId="22" xfId="0" applyFill="1" applyBorder="1" applyAlignment="1">
      <alignment wrapText="1"/>
    </xf>
    <xf numFmtId="0" fontId="10" fillId="38" borderId="0" xfId="0" applyFont="1" applyFill="1" applyBorder="1" applyAlignment="1">
      <alignment horizontal="left" vertical="top" wrapText="1"/>
    </xf>
    <xf numFmtId="0" fontId="0" fillId="38" borderId="0" xfId="0" applyFill="1" applyBorder="1" applyAlignment="1">
      <alignment horizontal="left" vertical="top" wrapText="1"/>
    </xf>
    <xf numFmtId="0" fontId="0" fillId="38" borderId="10" xfId="0" applyFill="1" applyBorder="1" applyAlignment="1">
      <alignment horizontal="center" vertical="center" wrapText="1"/>
    </xf>
    <xf numFmtId="0" fontId="11" fillId="41" borderId="13" xfId="48" applyFont="1" applyFill="1" applyBorder="1" applyAlignment="1" applyProtection="1">
      <alignment horizontal="left"/>
      <protection/>
    </xf>
    <xf numFmtId="0" fontId="50" fillId="0" borderId="0" xfId="0" applyFont="1" applyAlignment="1">
      <alignment wrapText="1"/>
    </xf>
    <xf numFmtId="0" fontId="0" fillId="0" borderId="0" xfId="0" applyAlignment="1">
      <alignment/>
    </xf>
    <xf numFmtId="0" fontId="6" fillId="42" borderId="10" xfId="0" applyFont="1" applyFill="1" applyBorder="1" applyAlignment="1" applyProtection="1">
      <alignment horizontal="left" vertical="center"/>
      <protection locked="0"/>
    </xf>
    <xf numFmtId="0" fontId="12" fillId="39" borderId="13" xfId="0" applyFont="1" applyFill="1" applyBorder="1" applyAlignment="1" applyProtection="1">
      <alignment horizontal="left" vertical="center"/>
      <protection locked="0"/>
    </xf>
    <xf numFmtId="0" fontId="11" fillId="40" borderId="11" xfId="0" applyFont="1" applyFill="1" applyBorder="1" applyAlignment="1" applyProtection="1">
      <alignment horizontal="left" vertical="center" wrapText="1"/>
      <protection locked="0"/>
    </xf>
    <xf numFmtId="0" fontId="11" fillId="40" borderId="13" xfId="0" applyFont="1" applyFill="1" applyBorder="1" applyAlignment="1" applyProtection="1">
      <alignment horizontal="left" vertical="center" wrapText="1"/>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solidFill>
                  <a:srgbClr val="000000"/>
                </a:solidFill>
                <a:latin typeface="Calibri"/>
                <a:ea typeface="Calibri"/>
                <a:cs typeface="Calibri"/>
              </a:rPr>
              <a:t>Recommended weight gain by week of pregnancy for normal weight woman </a:t>
            </a:r>
          </a:p>
        </c:rich>
      </c:tx>
      <c:layout>
        <c:manualLayout>
          <c:xMode val="factor"/>
          <c:yMode val="factor"/>
          <c:x val="-0.001"/>
          <c:y val="-0.01325"/>
        </c:manualLayout>
      </c:layout>
      <c:spPr>
        <a:noFill/>
        <a:ln>
          <a:noFill/>
        </a:ln>
      </c:spPr>
    </c:title>
    <c:plotArea>
      <c:layout>
        <c:manualLayout>
          <c:xMode val="edge"/>
          <c:yMode val="edge"/>
          <c:x val="0.029"/>
          <c:y val="0.09825"/>
          <c:w val="0.78825"/>
          <c:h val="0.7915"/>
        </c:manualLayout>
      </c:layout>
      <c:scatterChart>
        <c:scatterStyle val="smoothMarker"/>
        <c:varyColors val="0"/>
        <c:ser>
          <c:idx val="0"/>
          <c:order val="0"/>
          <c:tx>
            <c:v>upper limit</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Ref>
              <c:f>'normal weight'!$C$4:$AP$4</c:f>
              <c:numCache/>
            </c:numRef>
          </c:yVal>
          <c:smooth val="1"/>
        </c:ser>
        <c:ser>
          <c:idx val="1"/>
          <c:order val="1"/>
          <c:tx>
            <c:v>lower limit</c:v>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Ref>
              <c:f>'normal weight'!$C$5:$AP$5</c:f>
              <c:numCache/>
            </c:numRef>
          </c:yVal>
          <c:smooth val="1"/>
        </c:ser>
        <c:axId val="40696423"/>
        <c:axId val="30723488"/>
      </c:scatterChart>
      <c:scatterChart>
        <c:scatterStyle val="lineMarker"/>
        <c:varyColors val="0"/>
        <c:ser>
          <c:idx val="2"/>
          <c:order val="2"/>
          <c:tx>
            <c:v>weight gain</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CC00"/>
              </a:solidFill>
              <a:ln>
                <a:solidFill>
                  <a:srgbClr val="808080"/>
                </a:solidFill>
              </a:ln>
            </c:spPr>
          </c:marker>
          <c:dLbls>
            <c:numFmt formatCode="General" sourceLinked="1"/>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1"/>
            <c:showSerName val="0"/>
            <c:showPercent val="0"/>
          </c:dLbls>
          <c:yVal>
            <c:numRef>
              <c:f>'normal weight'!$C$6:$AP$6</c:f>
              <c:numCache/>
            </c:numRef>
          </c:yVal>
          <c:smooth val="0"/>
        </c:ser>
        <c:axId val="40696423"/>
        <c:axId val="30723488"/>
      </c:scatterChart>
      <c:catAx>
        <c:axId val="40696423"/>
        <c:scaling>
          <c:orientation val="minMax"/>
          <c:max val="40"/>
          <c:min val="1"/>
        </c:scaling>
        <c:axPos val="b"/>
        <c:title>
          <c:tx>
            <c:rich>
              <a:bodyPr vert="horz" rot="0" anchor="ctr"/>
              <a:lstStyle/>
              <a:p>
                <a:pPr algn="ctr">
                  <a:defRPr/>
                </a:pPr>
                <a:r>
                  <a:rPr lang="en-US" cap="none" sz="1050" b="1" i="0" u="none" baseline="0">
                    <a:solidFill>
                      <a:srgbClr val="000000"/>
                    </a:solidFill>
                    <a:latin typeface="Calibri"/>
                    <a:ea typeface="Calibri"/>
                    <a:cs typeface="Calibri"/>
                  </a:rPr>
                  <a:t>Duration of pregnancy (week)</a:t>
                </a:r>
              </a:p>
            </c:rich>
          </c:tx>
          <c:layout>
            <c:manualLayout>
              <c:xMode val="factor"/>
              <c:yMode val="factor"/>
              <c:x val="0.007"/>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0723488"/>
        <c:crosses val="autoZero"/>
        <c:auto val="1"/>
        <c:lblOffset val="100"/>
        <c:noMultiLvlLbl val="0"/>
      </c:catAx>
      <c:valAx>
        <c:axId val="30723488"/>
        <c:scaling>
          <c:orientation val="minMax"/>
          <c:max val="30"/>
          <c:min val="-15"/>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Weight Gain (kg)</a:t>
                </a:r>
              </a:p>
            </c:rich>
          </c:tx>
          <c:layout>
            <c:manualLayout>
              <c:xMode val="factor"/>
              <c:yMode val="factor"/>
              <c:x val="0.002"/>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0696423"/>
        <c:crosses val="autoZero"/>
        <c:crossBetween val="between"/>
        <c:dispUnits/>
      </c:valAx>
      <c:spPr>
        <a:solidFill>
          <a:srgbClr val="FFFFFF"/>
        </a:solidFill>
        <a:ln w="3175">
          <a:noFill/>
        </a:ln>
      </c:spPr>
    </c:plotArea>
    <c:legend>
      <c:legendPos val="r"/>
      <c:legendEntry>
        <c:idx val="2"/>
        <c:txPr>
          <a:bodyPr vert="horz" rot="0"/>
          <a:lstStyle/>
          <a:p>
            <a:pPr>
              <a:defRPr lang="en-US" cap="none" sz="1000" b="0" i="0" u="none" baseline="0">
                <a:solidFill>
                  <a:srgbClr val="FFCC00"/>
                </a:solidFill>
                <a:latin typeface="Calibri"/>
                <a:ea typeface="Calibri"/>
                <a:cs typeface="Calibri"/>
              </a:defRPr>
            </a:pPr>
          </a:p>
        </c:txPr>
      </c:legendEntry>
      <c:layout>
        <c:manualLayout>
          <c:xMode val="edge"/>
          <c:yMode val="edge"/>
          <c:x val="0.844"/>
          <c:y val="0.4645"/>
          <c:w val="0.09725"/>
          <c:h val="0.15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solidFill>
                  <a:srgbClr val="000000"/>
                </a:solidFill>
                <a:latin typeface="Calibri"/>
                <a:ea typeface="Calibri"/>
                <a:cs typeface="Calibri"/>
              </a:rPr>
              <a:t>Recommended weight gain by week of pregnancy for obese woman </a:t>
            </a:r>
          </a:p>
        </c:rich>
      </c:tx>
      <c:layout>
        <c:manualLayout>
          <c:xMode val="factor"/>
          <c:yMode val="factor"/>
          <c:x val="-0.00075"/>
          <c:y val="-0.01375"/>
        </c:manualLayout>
      </c:layout>
      <c:spPr>
        <a:noFill/>
        <a:ln>
          <a:noFill/>
        </a:ln>
      </c:spPr>
    </c:title>
    <c:plotArea>
      <c:layout>
        <c:manualLayout>
          <c:xMode val="edge"/>
          <c:yMode val="edge"/>
          <c:x val="0.03925"/>
          <c:y val="0.0965"/>
          <c:w val="0.78175"/>
          <c:h val="0.8295"/>
        </c:manualLayout>
      </c:layout>
      <c:scatterChart>
        <c:scatterStyle val="smoothMarker"/>
        <c:varyColors val="0"/>
        <c:ser>
          <c:idx val="0"/>
          <c:order val="0"/>
          <c:tx>
            <c:v>upper limit</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Ref>
              <c:f>obese!$C$4:$AP$4</c:f>
              <c:numCache/>
            </c:numRef>
          </c:yVal>
          <c:smooth val="1"/>
        </c:ser>
        <c:ser>
          <c:idx val="1"/>
          <c:order val="1"/>
          <c:tx>
            <c:v>lower limit</c:v>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Ref>
              <c:f>obese!$C$5:$AP$5</c:f>
              <c:numCache/>
            </c:numRef>
          </c:yVal>
          <c:smooth val="1"/>
        </c:ser>
        <c:axId val="8075937"/>
        <c:axId val="5574570"/>
      </c:scatterChart>
      <c:scatterChart>
        <c:scatterStyle val="lineMarker"/>
        <c:varyColors val="0"/>
        <c:ser>
          <c:idx val="2"/>
          <c:order val="2"/>
          <c:tx>
            <c:v>weight gain</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CC00"/>
              </a:solidFill>
              <a:ln>
                <a:solidFill>
                  <a:srgbClr val="808080"/>
                </a:solidFill>
              </a:ln>
            </c:spPr>
          </c:marker>
          <c:dLbls>
            <c:numFmt formatCode="General" sourceLinked="1"/>
            <c:showLegendKey val="0"/>
            <c:showVal val="0"/>
            <c:showBubbleSize val="0"/>
            <c:showCatName val="0"/>
            <c:showSerName val="0"/>
            <c:showPercent val="0"/>
          </c:dLbls>
          <c:yVal>
            <c:numRef>
              <c:f>obese!$C$6:$AP$6</c:f>
              <c:numCache/>
            </c:numRef>
          </c:yVal>
          <c:smooth val="0"/>
        </c:ser>
        <c:axId val="8075937"/>
        <c:axId val="5574570"/>
      </c:scatterChart>
      <c:catAx>
        <c:axId val="8075937"/>
        <c:scaling>
          <c:orientation val="minMax"/>
          <c:max val="40"/>
          <c:min val="1"/>
        </c:scaling>
        <c:axPos val="b"/>
        <c:title>
          <c:tx>
            <c:rich>
              <a:bodyPr vert="horz" rot="0" anchor="ctr"/>
              <a:lstStyle/>
              <a:p>
                <a:pPr algn="ctr">
                  <a:defRPr/>
                </a:pPr>
                <a:r>
                  <a:rPr lang="en-US" cap="none" sz="1050" b="1" i="0" u="none" baseline="0">
                    <a:solidFill>
                      <a:srgbClr val="000000"/>
                    </a:solidFill>
                    <a:latin typeface="Calibri"/>
                    <a:ea typeface="Calibri"/>
                    <a:cs typeface="Calibri"/>
                  </a:rPr>
                  <a:t>Duration of pregnancy (week)</a:t>
                </a:r>
              </a:p>
            </c:rich>
          </c:tx>
          <c:layout>
            <c:manualLayout>
              <c:xMode val="factor"/>
              <c:yMode val="factor"/>
              <c:x val="0.0215"/>
              <c:y val="-0.001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574570"/>
        <c:crosses val="autoZero"/>
        <c:auto val="1"/>
        <c:lblOffset val="100"/>
        <c:noMultiLvlLbl val="0"/>
      </c:catAx>
      <c:valAx>
        <c:axId val="5574570"/>
        <c:scaling>
          <c:orientation val="minMax"/>
          <c:max val="30"/>
          <c:min val="-15"/>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Weight Gain (kg)</a:t>
                </a:r>
              </a:p>
            </c:rich>
          </c:tx>
          <c:layout>
            <c:manualLayout>
              <c:xMode val="factor"/>
              <c:yMode val="factor"/>
              <c:x val="-0.00075"/>
              <c:y val="0.00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8075937"/>
        <c:crosses val="autoZero"/>
        <c:crossBetween val="between"/>
        <c:dispUnits/>
      </c:valAx>
      <c:spPr>
        <a:solidFill>
          <a:srgbClr val="FFFFFF"/>
        </a:solidFill>
        <a:ln w="3175">
          <a:noFill/>
        </a:ln>
      </c:spPr>
    </c:plotArea>
    <c:legend>
      <c:legendPos val="r"/>
      <c:legendEntry>
        <c:idx val="2"/>
        <c:txPr>
          <a:bodyPr vert="horz" rot="0"/>
          <a:lstStyle/>
          <a:p>
            <a:pPr>
              <a:defRPr lang="en-US" cap="none" sz="1040" b="0" i="0" u="none" baseline="0">
                <a:solidFill>
                  <a:srgbClr val="FF6600"/>
                </a:solidFill>
                <a:latin typeface="Calibri"/>
                <a:ea typeface="Calibri"/>
                <a:cs typeface="Calibri"/>
              </a:defRPr>
            </a:pPr>
          </a:p>
        </c:txPr>
      </c:legendEntry>
      <c:layout>
        <c:manualLayout>
          <c:xMode val="edge"/>
          <c:yMode val="edge"/>
          <c:x val="0.84375"/>
          <c:y val="0.4585"/>
          <c:w val="0.13725"/>
          <c:h val="0.25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solidFill>
                  <a:srgbClr val="000000"/>
                </a:solidFill>
                <a:latin typeface="Calibri"/>
                <a:ea typeface="Calibri"/>
                <a:cs typeface="Calibri"/>
              </a:rPr>
              <a:t>Recommended weight gain by week of pregnancy for overweight woman </a:t>
            </a:r>
          </a:p>
        </c:rich>
      </c:tx>
      <c:layout>
        <c:manualLayout>
          <c:xMode val="factor"/>
          <c:yMode val="factor"/>
          <c:x val="-0.0255"/>
          <c:y val="-0.01175"/>
        </c:manualLayout>
      </c:layout>
      <c:spPr>
        <a:noFill/>
        <a:ln>
          <a:noFill/>
        </a:ln>
      </c:spPr>
    </c:title>
    <c:plotArea>
      <c:layout>
        <c:manualLayout>
          <c:xMode val="edge"/>
          <c:yMode val="edge"/>
          <c:x val="0.03"/>
          <c:y val="0.09575"/>
          <c:w val="0.792"/>
          <c:h val="0.829"/>
        </c:manualLayout>
      </c:layout>
      <c:scatterChart>
        <c:scatterStyle val="smoothMarker"/>
        <c:varyColors val="0"/>
        <c:ser>
          <c:idx val="3"/>
          <c:order val="0"/>
          <c:tx>
            <c:v>upper limit</c:v>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Ref>
              <c:f>overweight!$C$4:$AP$4</c:f>
              <c:numCache/>
            </c:numRef>
          </c:yVal>
          <c:smooth val="1"/>
        </c:ser>
        <c:ser>
          <c:idx val="4"/>
          <c:order val="1"/>
          <c:tx>
            <c:v>lower limit</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Ref>
              <c:f>overweight!$C$5:$AP$5</c:f>
              <c:numCache/>
            </c:numRef>
          </c:yVal>
          <c:smooth val="1"/>
        </c:ser>
        <c:axId val="50171131"/>
        <c:axId val="48886996"/>
      </c:scatterChart>
      <c:scatterChart>
        <c:scatterStyle val="lineMarker"/>
        <c:varyColors val="0"/>
        <c:ser>
          <c:idx val="5"/>
          <c:order val="2"/>
          <c:tx>
            <c:v>weight gain</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CC00"/>
              </a:solidFill>
              <a:ln>
                <a:solidFill>
                  <a:srgbClr val="C0C0C0"/>
                </a:solidFill>
              </a:ln>
            </c:spPr>
          </c:marker>
          <c:dLbls>
            <c:numFmt formatCode="General" sourceLinked="1"/>
            <c:showLegendKey val="0"/>
            <c:showVal val="0"/>
            <c:showBubbleSize val="0"/>
            <c:showCatName val="0"/>
            <c:showSerName val="0"/>
            <c:showPercent val="0"/>
          </c:dLbls>
          <c:yVal>
            <c:numRef>
              <c:f>overweight!$C$6:$AP$6</c:f>
              <c:numCache/>
            </c:numRef>
          </c:yVal>
          <c:smooth val="0"/>
        </c:ser>
        <c:axId val="50171131"/>
        <c:axId val="48886996"/>
      </c:scatterChart>
      <c:catAx>
        <c:axId val="50171131"/>
        <c:scaling>
          <c:orientation val="minMax"/>
          <c:max val="40"/>
          <c:min val="1"/>
        </c:scaling>
        <c:axPos val="b"/>
        <c:title>
          <c:tx>
            <c:rich>
              <a:bodyPr vert="horz" rot="0" anchor="ctr"/>
              <a:lstStyle/>
              <a:p>
                <a:pPr algn="ctr">
                  <a:defRPr/>
                </a:pPr>
                <a:r>
                  <a:rPr lang="en-US" cap="none" sz="1050" b="1" i="0" u="none" baseline="0">
                    <a:solidFill>
                      <a:srgbClr val="000000"/>
                    </a:solidFill>
                    <a:latin typeface="Calibri"/>
                    <a:ea typeface="Calibri"/>
                    <a:cs typeface="Calibri"/>
                  </a:rPr>
                  <a:t>Duration of pregnancy (week)</a:t>
                </a:r>
              </a:p>
            </c:rich>
          </c:tx>
          <c:layout>
            <c:manualLayout>
              <c:xMode val="factor"/>
              <c:yMode val="factor"/>
              <c:x val="0.02125"/>
              <c:y val="-0.000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8886996"/>
        <c:crosses val="autoZero"/>
        <c:auto val="1"/>
        <c:lblOffset val="100"/>
        <c:noMultiLvlLbl val="0"/>
      </c:catAx>
      <c:valAx>
        <c:axId val="48886996"/>
        <c:scaling>
          <c:orientation val="minMax"/>
          <c:max val="30"/>
          <c:min val="-15"/>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Weight Gain (kg)</a:t>
                </a:r>
              </a:p>
            </c:rich>
          </c:tx>
          <c:layout>
            <c:manualLayout>
              <c:xMode val="factor"/>
              <c:yMode val="factor"/>
              <c:x val="0.00175"/>
              <c:y val="0.006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0171131"/>
        <c:crosses val="autoZero"/>
        <c:crossBetween val="between"/>
        <c:dispUnits/>
      </c:valAx>
      <c:spPr>
        <a:solidFill>
          <a:srgbClr val="FFFFFF"/>
        </a:solidFill>
        <a:ln w="3175">
          <a:noFill/>
        </a:ln>
      </c:spPr>
    </c:plotArea>
    <c:legend>
      <c:legendPos val="r"/>
      <c:legendEntry>
        <c:idx val="2"/>
        <c:txPr>
          <a:bodyPr vert="horz" rot="0"/>
          <a:lstStyle/>
          <a:p>
            <a:pPr>
              <a:defRPr lang="en-US" cap="none" sz="1000" b="0" i="0" u="none" baseline="0">
                <a:solidFill>
                  <a:srgbClr val="FF8080"/>
                </a:solidFill>
                <a:latin typeface="Calibri"/>
                <a:ea typeface="Calibri"/>
                <a:cs typeface="Calibri"/>
              </a:defRPr>
            </a:pPr>
          </a:p>
        </c:txPr>
      </c:legendEntry>
      <c:layout>
        <c:manualLayout>
          <c:xMode val="edge"/>
          <c:yMode val="edge"/>
          <c:x val="0.84475"/>
          <c:y val="0.45775"/>
          <c:w val="0.098"/>
          <c:h val="0.16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0</xdr:rowOff>
    </xdr:from>
    <xdr:to>
      <xdr:col>41</xdr:col>
      <xdr:colOff>142875</xdr:colOff>
      <xdr:row>31</xdr:row>
      <xdr:rowOff>114300</xdr:rowOff>
    </xdr:to>
    <xdr:graphicFrame>
      <xdr:nvGraphicFramePr>
        <xdr:cNvPr id="1" name="Diagramm 8"/>
        <xdr:cNvGraphicFramePr/>
      </xdr:nvGraphicFramePr>
      <xdr:xfrm>
        <a:off x="104775" y="295275"/>
        <a:ext cx="10953750" cy="4371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190500</xdr:rowOff>
    </xdr:from>
    <xdr:to>
      <xdr:col>42</xdr:col>
      <xdr:colOff>247650</xdr:colOff>
      <xdr:row>29</xdr:row>
      <xdr:rowOff>161925</xdr:rowOff>
    </xdr:to>
    <xdr:graphicFrame>
      <xdr:nvGraphicFramePr>
        <xdr:cNvPr id="1" name="Diagramm 10"/>
        <xdr:cNvGraphicFramePr/>
      </xdr:nvGraphicFramePr>
      <xdr:xfrm>
        <a:off x="171450" y="342900"/>
        <a:ext cx="11115675" cy="42195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133350</xdr:rowOff>
    </xdr:from>
    <xdr:to>
      <xdr:col>42</xdr:col>
      <xdr:colOff>0</xdr:colOff>
      <xdr:row>29</xdr:row>
      <xdr:rowOff>85725</xdr:rowOff>
    </xdr:to>
    <xdr:graphicFrame>
      <xdr:nvGraphicFramePr>
        <xdr:cNvPr id="1" name="Diagramm 8"/>
        <xdr:cNvGraphicFramePr/>
      </xdr:nvGraphicFramePr>
      <xdr:xfrm>
        <a:off x="180975" y="314325"/>
        <a:ext cx="10887075" cy="4143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CJ214"/>
  <sheetViews>
    <sheetView tabSelected="1" zoomScalePageLayoutView="0" workbookViewId="0" topLeftCell="A1">
      <selection activeCell="A1" sqref="A1"/>
    </sheetView>
  </sheetViews>
  <sheetFormatPr defaultColWidth="11.421875" defaultRowHeight="15"/>
  <cols>
    <col min="1" max="1" width="3.00390625" style="1" customWidth="1"/>
    <col min="2" max="2" width="42.7109375" style="0" customWidth="1"/>
    <col min="3" max="3" width="6.7109375" style="0" customWidth="1"/>
    <col min="4" max="42" width="2.7109375" style="0" customWidth="1"/>
  </cols>
  <sheetData>
    <row r="1" s="1" customFormat="1" ht="15"/>
    <row r="2" spans="2:29" s="1" customFormat="1" ht="46.5" customHeight="1">
      <c r="B2" s="73" t="s">
        <v>71</v>
      </c>
      <c r="C2" s="74"/>
      <c r="D2" s="74"/>
      <c r="E2" s="74"/>
      <c r="F2" s="74"/>
      <c r="G2" s="74"/>
      <c r="H2" s="74"/>
      <c r="I2" s="74"/>
      <c r="J2" s="74"/>
      <c r="K2" s="74"/>
      <c r="L2" s="74"/>
      <c r="M2" s="74"/>
      <c r="N2" s="74"/>
      <c r="O2" s="74"/>
      <c r="P2" s="74"/>
      <c r="Q2" s="74"/>
      <c r="R2" s="74"/>
      <c r="S2" s="74"/>
      <c r="T2" s="74"/>
      <c r="U2" s="74"/>
      <c r="V2" s="74"/>
      <c r="W2" s="74"/>
      <c r="X2" s="74"/>
      <c r="Y2" s="74"/>
      <c r="Z2" s="74"/>
      <c r="AA2" s="74"/>
      <c r="AB2" s="74"/>
      <c r="AC2" s="74"/>
    </row>
    <row r="3" spans="2:29" s="1" customFormat="1" ht="25.5" customHeight="1">
      <c r="B3" s="75" t="s">
        <v>47</v>
      </c>
      <c r="C3" s="76"/>
      <c r="D3" s="76"/>
      <c r="E3" s="76"/>
      <c r="F3" s="76"/>
      <c r="G3" s="76"/>
      <c r="H3" s="76"/>
      <c r="I3" s="76"/>
      <c r="J3" s="76"/>
      <c r="K3" s="76"/>
      <c r="L3" s="76"/>
      <c r="M3" s="76"/>
      <c r="N3" s="76"/>
      <c r="O3" s="76"/>
      <c r="P3" s="76"/>
      <c r="Q3" s="76"/>
      <c r="R3" s="76"/>
      <c r="S3" s="76"/>
      <c r="T3" s="76"/>
      <c r="U3" s="76"/>
      <c r="V3" s="76"/>
      <c r="W3" s="76"/>
      <c r="X3" s="76"/>
      <c r="Y3" s="76"/>
      <c r="Z3" s="76"/>
      <c r="AA3" s="76"/>
      <c r="AB3" s="76"/>
      <c r="AC3" s="76"/>
    </row>
    <row r="4" spans="2:29" s="1" customFormat="1" ht="80.25" customHeight="1">
      <c r="B4" s="77" t="s">
        <v>72</v>
      </c>
      <c r="C4" s="74"/>
      <c r="D4" s="74"/>
      <c r="E4" s="74"/>
      <c r="F4" s="74"/>
      <c r="G4" s="74"/>
      <c r="H4" s="74"/>
      <c r="I4" s="74"/>
      <c r="J4" s="74"/>
      <c r="K4" s="74"/>
      <c r="L4" s="74"/>
      <c r="M4" s="74"/>
      <c r="N4" s="74"/>
      <c r="O4" s="74"/>
      <c r="P4" s="74"/>
      <c r="Q4" s="74"/>
      <c r="R4" s="74"/>
      <c r="S4" s="74"/>
      <c r="T4" s="74"/>
      <c r="U4" s="74"/>
      <c r="V4" s="74"/>
      <c r="W4" s="74"/>
      <c r="X4" s="74"/>
      <c r="Y4" s="74"/>
      <c r="Z4" s="74"/>
      <c r="AA4" s="74"/>
      <c r="AB4" s="27"/>
      <c r="AC4" s="27"/>
    </row>
    <row r="5" spans="2:29" s="1" customFormat="1" ht="60" customHeight="1">
      <c r="B5" s="78" t="s">
        <v>49</v>
      </c>
      <c r="C5" s="74"/>
      <c r="D5" s="74"/>
      <c r="E5" s="74"/>
      <c r="F5" s="74"/>
      <c r="G5" s="74"/>
      <c r="H5" s="74"/>
      <c r="I5" s="74"/>
      <c r="J5" s="74"/>
      <c r="K5" s="74"/>
      <c r="L5" s="74"/>
      <c r="M5" s="74"/>
      <c r="N5" s="74"/>
      <c r="O5" s="74"/>
      <c r="P5" s="74"/>
      <c r="Q5" s="74"/>
      <c r="R5" s="74"/>
      <c r="S5" s="74"/>
      <c r="T5" s="74"/>
      <c r="U5" s="74"/>
      <c r="V5" s="74"/>
      <c r="W5" s="74"/>
      <c r="X5" s="74"/>
      <c r="Y5" s="74"/>
      <c r="Z5" s="74"/>
      <c r="AA5" s="74"/>
      <c r="AB5" s="27"/>
      <c r="AC5" s="27"/>
    </row>
    <row r="6" spans="2:72" ht="24.75" customHeight="1" thickBot="1">
      <c r="B6" s="67" t="s">
        <v>81</v>
      </c>
      <c r="C6" s="67"/>
      <c r="D6" s="67"/>
      <c r="E6" s="67"/>
      <c r="F6" s="67"/>
      <c r="G6" s="67"/>
      <c r="H6" s="67"/>
      <c r="I6" s="67"/>
      <c r="J6" s="67"/>
      <c r="K6" s="67"/>
      <c r="L6" s="67"/>
      <c r="M6" s="67"/>
      <c r="N6" s="67"/>
      <c r="O6" s="67"/>
      <c r="P6" s="67"/>
      <c r="Q6" s="67"/>
      <c r="R6" s="67"/>
      <c r="S6" s="67"/>
      <c r="T6" s="67"/>
      <c r="U6" s="67"/>
      <c r="V6" s="67"/>
      <c r="W6" s="68"/>
      <c r="X6" s="68"/>
      <c r="Y6" s="68"/>
      <c r="Z6" s="68"/>
      <c r="AA6" s="69"/>
      <c r="AB6" s="69"/>
      <c r="AC6" s="69"/>
      <c r="AD6" s="69"/>
      <c r="AE6" s="69"/>
      <c r="AF6" s="69"/>
      <c r="AG6" s="69"/>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row>
    <row r="7" spans="2:72" ht="15" customHeight="1" thickBot="1">
      <c r="B7" s="71" t="s">
        <v>35</v>
      </c>
      <c r="C7" s="72"/>
      <c r="D7" s="12"/>
      <c r="E7" s="12"/>
      <c r="F7" s="12"/>
      <c r="G7" s="12"/>
      <c r="H7" s="12"/>
      <c r="I7" s="12"/>
      <c r="J7" s="12"/>
      <c r="K7" s="12"/>
      <c r="L7" s="12"/>
      <c r="M7" s="12"/>
      <c r="N7" s="12"/>
      <c r="O7" s="12"/>
      <c r="P7" s="12"/>
      <c r="Q7" s="12"/>
      <c r="R7" s="12"/>
      <c r="S7" s="12"/>
      <c r="T7" s="12"/>
      <c r="U7" s="12"/>
      <c r="V7" s="12"/>
      <c r="W7" s="12"/>
      <c r="X7" s="12"/>
      <c r="Y7" s="12"/>
      <c r="Z7" s="12"/>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row>
    <row r="8" spans="2:71" ht="15" customHeight="1" thickBot="1">
      <c r="B8" s="24" t="s">
        <v>79</v>
      </c>
      <c r="C8" s="145"/>
      <c r="D8" s="46"/>
      <c r="E8" s="46"/>
      <c r="F8" s="46"/>
      <c r="G8" s="46"/>
      <c r="H8" s="46"/>
      <c r="I8" s="42"/>
      <c r="J8" s="12"/>
      <c r="K8" s="12"/>
      <c r="L8" s="12"/>
      <c r="M8" s="12"/>
      <c r="N8" s="12"/>
      <c r="O8" s="12"/>
      <c r="P8" s="12"/>
      <c r="Q8" s="12"/>
      <c r="R8" s="12"/>
      <c r="S8" s="12"/>
      <c r="T8" s="12"/>
      <c r="U8" s="12"/>
      <c r="V8" s="12"/>
      <c r="W8" s="12"/>
      <c r="X8" s="12"/>
      <c r="Y8" s="12"/>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row>
    <row r="9" spans="2:65" ht="15" customHeight="1" thickBot="1">
      <c r="B9" s="25" t="s">
        <v>36</v>
      </c>
      <c r="C9" s="146" t="s">
        <v>80</v>
      </c>
      <c r="D9" s="12"/>
      <c r="E9" s="12"/>
      <c r="F9" s="12"/>
      <c r="G9" s="12"/>
      <c r="H9" s="12"/>
      <c r="I9" s="12"/>
      <c r="J9" s="12"/>
      <c r="K9" s="12"/>
      <c r="L9" s="12"/>
      <c r="M9" s="12"/>
      <c r="N9" s="12"/>
      <c r="O9" s="12"/>
      <c r="P9" s="12"/>
      <c r="Q9" s="12"/>
      <c r="R9" s="12"/>
      <c r="S9" s="12"/>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spans="2:72" ht="15" customHeight="1">
      <c r="B10" s="13"/>
      <c r="C10" s="14"/>
      <c r="D10" s="12"/>
      <c r="E10" s="12"/>
      <c r="F10" s="12"/>
      <c r="G10" s="12"/>
      <c r="H10" s="12"/>
      <c r="I10" s="12"/>
      <c r="J10" s="12"/>
      <c r="K10" s="12"/>
      <c r="L10" s="12"/>
      <c r="M10" s="12"/>
      <c r="N10" s="12"/>
      <c r="O10" s="12"/>
      <c r="P10" s="12"/>
      <c r="Q10" s="12"/>
      <c r="R10" s="12"/>
      <c r="S10" s="12"/>
      <c r="T10" s="12"/>
      <c r="U10" s="12"/>
      <c r="V10" s="12"/>
      <c r="W10" s="12"/>
      <c r="X10" s="12"/>
      <c r="Y10" s="12"/>
      <c r="Z10" s="12"/>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row>
    <row r="11" spans="2:88" ht="22.5" customHeight="1">
      <c r="B11" s="15" t="s">
        <v>37</v>
      </c>
      <c r="C11" s="70" t="e">
        <f>IF(AND(C8/(C9/100)^2&gt;=18.5,C8/(C9/100)^2&lt;25),"normal weight",IF(AND(C8/(C9/100)^2&gt;=25,C8/(C9/100)^2&lt;30),"overweight",IF(C8/(C9/100)^2&gt;=30,"obese","not applicable")))</f>
        <v>#VALUE!</v>
      </c>
      <c r="D11" s="68"/>
      <c r="E11" s="68"/>
      <c r="F11" s="68"/>
      <c r="G11" s="68"/>
      <c r="H11" s="68"/>
      <c r="I11" s="68"/>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row>
    <row r="12" spans="2:88" ht="15" customHeight="1" thickBot="1">
      <c r="B12" s="13"/>
      <c r="C12" s="14"/>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row>
    <row r="13" s="1" customFormat="1" ht="15.75" thickBot="1">
      <c r="B13" s="26" t="s">
        <v>44</v>
      </c>
    </row>
    <row r="14" s="1" customFormat="1" ht="15"/>
    <row r="15" s="1" customFormat="1" ht="15"/>
    <row r="16" s="1" customFormat="1" ht="15"/>
    <row r="17" s="1" customFormat="1" ht="15"/>
    <row r="18" s="1" customFormat="1" ht="15"/>
    <row r="19" s="1" customFormat="1" ht="15"/>
    <row r="20" s="1" customFormat="1" ht="15"/>
    <row r="21" spans="2:54" ht="1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2:54" ht="1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2:54" ht="1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2:54" ht="1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row>
    <row r="25" spans="2:54" ht="1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row>
    <row r="26" spans="2:54" ht="1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1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1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1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1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1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1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1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1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54" ht="1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2:54" ht="1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2:54" ht="1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2:54" ht="1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2:54" ht="1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2:54" ht="1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2:54" ht="1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2:54" ht="1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2:54" ht="1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2:54" ht="1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2:54" ht="1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2:54" ht="1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2:54" ht="1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2:54" ht="1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2:54" ht="1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2:54" ht="1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2:54" ht="1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2:54" ht="1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2:54" ht="1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2:54" ht="1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2:54" ht="1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2:54" ht="1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2:54" ht="1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2:54" ht="1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2:54" ht="1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2:54" ht="1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2:54" ht="1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2:54" ht="1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2:54" ht="1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2:54" ht="1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2:54" ht="1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2:54" ht="1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2:54" ht="1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2:54" ht="1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2:54" ht="1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2:54" ht="1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2:54" ht="1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2:54" ht="1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2:54" ht="1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2:54" ht="1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2:54" ht="1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2:54" ht="1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2:54" ht="1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2:54" ht="1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2:54" ht="1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2:54" ht="1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2:54" ht="1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2:54" ht="1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2:54" ht="1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2:54" ht="1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2:54" ht="1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2:54" ht="1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2:54" ht="1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2:54" ht="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2:54" ht="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2:54" ht="1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2:54" ht="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2:54" ht="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2:54" ht="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2:54" ht="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2:54" ht="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2:54" ht="1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2:54" ht="1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2:54" ht="1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2:54" ht="1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2:54" ht="1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2:54" ht="1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2:54" ht="1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2:54" ht="1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row r="105" spans="2:54" ht="1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row>
    <row r="106" spans="2:54" ht="1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row>
    <row r="107" spans="2:54" ht="1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row>
    <row r="108" spans="2:54" ht="1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row>
    <row r="109" spans="2:54" ht="1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row>
    <row r="110" spans="2:54" ht="1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row>
    <row r="111" spans="2:54" ht="1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row>
    <row r="112" spans="2:54" ht="1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2:54" ht="1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row>
    <row r="114" spans="2:54" ht="1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row>
    <row r="115" spans="2:54" ht="1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row>
    <row r="116" spans="2:54" ht="1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row>
    <row r="117" spans="2:54" ht="1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row>
    <row r="118" spans="2:54" ht="1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row>
    <row r="119" spans="2:54" ht="1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row>
    <row r="120" spans="2:54" ht="1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row>
    <row r="121" spans="2:54" ht="1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row>
    <row r="122" spans="2:54" ht="1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row>
    <row r="123" spans="2:54" ht="1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row>
    <row r="124" spans="2:54" ht="1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row>
    <row r="125" spans="2:54" ht="1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row>
    <row r="126" spans="2:54" ht="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row>
    <row r="127" spans="2:54" ht="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row>
    <row r="128" spans="2:54" ht="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row>
    <row r="129" spans="2:54" ht="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row>
    <row r="130" spans="2:54" ht="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row>
    <row r="131" spans="2:54" ht="1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row>
    <row r="132" spans="2:54" ht="1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row>
    <row r="133" spans="2:54" ht="1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row>
    <row r="134" spans="2:54" ht="1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row>
    <row r="135" spans="2:54" ht="1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row>
    <row r="136" spans="2:54" ht="1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row>
    <row r="137" spans="2:54" ht="1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row>
    <row r="138" spans="2:54" ht="1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row>
    <row r="139" spans="2:54" ht="1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row>
    <row r="140" spans="2:54" ht="1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2:54" ht="1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row>
    <row r="142" spans="2:54" ht="1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row>
    <row r="143" spans="2:54" ht="1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row>
    <row r="144" spans="2:54" ht="1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row>
    <row r="145" spans="2:54" ht="1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row>
    <row r="146" spans="2:54" ht="1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row>
    <row r="147" spans="2:54" ht="1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row>
    <row r="148" spans="2:54" ht="1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row>
    <row r="149" spans="2:54" ht="1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row>
    <row r="150" spans="2:54" ht="1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row>
    <row r="151" spans="2:54" ht="1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row>
    <row r="152" spans="2:54" ht="1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row>
    <row r="153" spans="2:54" ht="1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row>
    <row r="154" spans="2:54" ht="1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row>
    <row r="155" spans="2:54" ht="1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row>
    <row r="156" spans="2:54" ht="1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row>
    <row r="157" spans="2:54" ht="1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row>
    <row r="158" spans="2:54" ht="1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row>
    <row r="159" spans="2:54" ht="1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row>
    <row r="160" spans="2:54" ht="1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row>
    <row r="161" spans="2:54" ht="1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row>
    <row r="162" spans="2:54" ht="1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row>
    <row r="163" spans="2:54" ht="1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row>
    <row r="164" spans="2:54" ht="1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row>
    <row r="165" spans="2:54" ht="1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row>
    <row r="166" spans="2:54" ht="1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row>
    <row r="167" spans="2:54" ht="1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row>
    <row r="168" spans="2:54" ht="1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row>
    <row r="169" spans="2:54" ht="1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row>
    <row r="170" spans="2:54" ht="1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row>
    <row r="171" spans="2:54" ht="1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row>
    <row r="172" spans="2:54" ht="1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row>
    <row r="173" spans="2:54" ht="1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row>
    <row r="174" spans="2:54" ht="1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row>
    <row r="175" spans="2:54" ht="1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row>
    <row r="176" spans="2:54" ht="1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row>
    <row r="177" spans="2:54" ht="1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row>
    <row r="178" spans="2:54" ht="1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row>
    <row r="179" spans="2:54" ht="1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row>
    <row r="180" spans="2:54" ht="1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row>
    <row r="181" spans="2:54" ht="1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row>
    <row r="182" spans="2:54" ht="1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row>
    <row r="183" spans="2:54" ht="1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row>
    <row r="184" spans="2:54" ht="1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row>
    <row r="185" spans="2:54" ht="1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row>
    <row r="186" spans="2:54" ht="1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row>
    <row r="187" spans="2:54" ht="1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row>
    <row r="188" spans="2:54" ht="1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row>
    <row r="189" spans="2:54" ht="1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row>
    <row r="190" spans="2:54" ht="1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row>
    <row r="191" spans="2:54" ht="1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row>
    <row r="192" spans="2:54" ht="1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row>
    <row r="193" spans="2:54" ht="1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row>
    <row r="194" spans="2:54" ht="1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row>
    <row r="195" spans="2:54" ht="1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row>
    <row r="196" spans="2:54" ht="1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row>
    <row r="197" spans="2:54" ht="1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row>
    <row r="198" spans="2:54" ht="1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row>
    <row r="199" spans="2:54" ht="1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row>
    <row r="200" spans="2:54" ht="1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row>
    <row r="201" spans="2:54" ht="1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row>
    <row r="202" spans="2:54" ht="1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row>
    <row r="203" spans="2:54" ht="1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row>
    <row r="204" spans="2:54" ht="1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row>
    <row r="205" spans="2:54" ht="1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row>
    <row r="206" spans="2:54" ht="1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row>
    <row r="207" spans="2:54" ht="1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row>
    <row r="208" spans="2:54" ht="1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row>
    <row r="209" spans="2:54" ht="1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row>
    <row r="210" spans="2:54" ht="1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row>
    <row r="211" spans="2:54" ht="1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row>
    <row r="212" spans="2:54" ht="1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row>
    <row r="213" spans="2:54" ht="1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row>
    <row r="214" spans="2:54" ht="1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row>
  </sheetData>
  <sheetProtection/>
  <mergeCells count="7">
    <mergeCell ref="B6:AG6"/>
    <mergeCell ref="C11:I11"/>
    <mergeCell ref="B7:C7"/>
    <mergeCell ref="B2:AC2"/>
    <mergeCell ref="B3:AC3"/>
    <mergeCell ref="B4:AA4"/>
    <mergeCell ref="B5:AA5"/>
  </mergeCells>
  <hyperlinks>
    <hyperlink ref="B13" location="'Step 2 Calculate weight gain'!A1" display="click here for step 2"/>
  </hyperlink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G163"/>
  <sheetViews>
    <sheetView zoomScalePageLayoutView="0" workbookViewId="0" topLeftCell="A1">
      <selection activeCell="A1" sqref="A1"/>
    </sheetView>
  </sheetViews>
  <sheetFormatPr defaultColWidth="11.421875" defaultRowHeight="15"/>
  <cols>
    <col min="1" max="1" width="3.28125" style="0" customWidth="1"/>
    <col min="2" max="2" width="42.8515625" style="0" customWidth="1"/>
    <col min="3" max="3" width="7.8515625" style="0" customWidth="1"/>
    <col min="4" max="4" width="2.8515625" style="0" customWidth="1"/>
    <col min="5" max="31" width="11.421875" style="0" customWidth="1"/>
  </cols>
  <sheetData>
    <row r="1" spans="1:59"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ht="33" customHeight="1" thickBot="1">
      <c r="A2" s="1"/>
      <c r="B2" s="67" t="s">
        <v>76</v>
      </c>
      <c r="C2" s="67"/>
      <c r="D2" s="67"/>
      <c r="E2" s="67"/>
      <c r="F2" s="67"/>
      <c r="G2" s="67"/>
      <c r="H2" s="67"/>
      <c r="I2" s="67"/>
      <c r="J2" s="67"/>
      <c r="K2" s="67"/>
      <c r="L2" s="67"/>
      <c r="M2" s="67"/>
      <c r="N2" s="67"/>
      <c r="O2" s="67"/>
      <c r="P2" s="67"/>
      <c r="Q2" s="67"/>
      <c r="R2" s="67"/>
      <c r="S2" s="67"/>
      <c r="T2" s="67"/>
      <c r="U2" s="67"/>
      <c r="V2" s="67"/>
      <c r="W2" s="79"/>
      <c r="X2" s="79"/>
      <c r="Y2" s="79"/>
      <c r="Z2" s="79"/>
      <c r="AA2" s="80"/>
      <c r="AB2" s="80"/>
      <c r="AC2" s="80"/>
      <c r="AD2" s="80"/>
      <c r="AE2" s="80"/>
      <c r="AF2" s="80"/>
      <c r="AG2" s="80"/>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15" customHeight="1" thickBot="1">
      <c r="A3" s="1"/>
      <c r="B3" s="71" t="s">
        <v>39</v>
      </c>
      <c r="C3" s="72"/>
      <c r="D3" s="12"/>
      <c r="E3" s="12"/>
      <c r="F3" s="12"/>
      <c r="G3" s="12"/>
      <c r="H3" s="12"/>
      <c r="I3" s="12"/>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5" customHeight="1" thickBot="1">
      <c r="A4" s="1"/>
      <c r="B4" s="24" t="s">
        <v>73</v>
      </c>
      <c r="C4" s="47">
        <f>'Step 1 BMI calculation'!C8</f>
        <v>0</v>
      </c>
      <c r="D4" s="12"/>
      <c r="E4" s="12"/>
      <c r="F4" s="12"/>
      <c r="G4" s="12"/>
      <c r="H4" s="12"/>
      <c r="I4" s="1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15" customHeight="1" thickBot="1">
      <c r="A5" s="1"/>
      <c r="B5" s="25" t="s">
        <v>74</v>
      </c>
      <c r="C5" s="144" t="s">
        <v>80</v>
      </c>
      <c r="D5" s="12"/>
      <c r="E5" s="12"/>
      <c r="F5" s="12"/>
      <c r="G5" s="12"/>
      <c r="H5" s="12"/>
      <c r="I5" s="1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8.25" customHeight="1" thickBot="1">
      <c r="A6" s="1"/>
      <c r="B6" s="13"/>
      <c r="C6" s="14"/>
      <c r="D6" s="12"/>
      <c r="E6" s="12"/>
      <c r="F6" s="12"/>
      <c r="G6" s="12"/>
      <c r="H6" s="12"/>
      <c r="I6" s="12"/>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15" customHeight="1" thickBot="1">
      <c r="A7" s="1"/>
      <c r="B7" s="49" t="s">
        <v>40</v>
      </c>
      <c r="C7" s="41" t="e">
        <f>C5-C4</f>
        <v>#VALUE!</v>
      </c>
      <c r="D7" s="22"/>
      <c r="E7" s="22"/>
      <c r="F7" s="22"/>
      <c r="G7" s="22"/>
      <c r="H7" s="22"/>
      <c r="I7" s="22"/>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5" customHeight="1">
      <c r="A8" s="1"/>
      <c r="B8" s="48" t="s">
        <v>75</v>
      </c>
      <c r="C8" s="143" t="s">
        <v>80</v>
      </c>
      <c r="D8" s="22"/>
      <c r="E8" s="22"/>
      <c r="F8" s="22"/>
      <c r="G8" s="22"/>
      <c r="H8" s="22"/>
      <c r="I8" s="22"/>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75" thickBo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15.75" thickBot="1">
      <c r="A10" s="1"/>
      <c r="B10" s="26" t="s">
        <v>45</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15">
      <c r="A11" s="1"/>
      <c r="B11" s="1"/>
      <c r="C11" s="1"/>
      <c r="D11" s="1"/>
      <c r="E11" s="1"/>
      <c r="F11" s="1"/>
      <c r="G11" s="37"/>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ht="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59"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9"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9"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59"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1:59"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59"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row>
    <row r="42" spans="1:59"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row>
    <row r="43" spans="1:59"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row>
    <row r="44" spans="1:59"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row>
    <row r="45" spans="1:59"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row>
    <row r="46" spans="1:59"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1:59"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3" spans="1:59"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row>
    <row r="54" spans="1:59"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row>
    <row r="55" spans="1:59"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row>
    <row r="56" spans="1:59"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row>
    <row r="57" spans="1:59"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row>
    <row r="58" spans="1:59"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59"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row>
    <row r="60" spans="1:59"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row>
    <row r="61" spans="1:59"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59"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row r="66" spans="1:59"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row>
    <row r="67" spans="1:59"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row>
    <row r="68" spans="1:59"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row r="70" spans="1:59"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row r="71" spans="1:59"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row>
    <row r="72" spans="1:59"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row>
    <row r="73" spans="1:59"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row>
    <row r="74" spans="1:59"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row r="75" spans="1:59"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row>
    <row r="77" spans="1:59"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row r="78" spans="1:59"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59"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59"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spans="1:59"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row>
    <row r="84" spans="1:59"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row>
    <row r="85" spans="1:59"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row>
    <row r="86" spans="1:59"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row>
    <row r="87" spans="1:59"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row>
    <row r="88" spans="1:59"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row>
    <row r="89" spans="1:59"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row>
    <row r="90" spans="1:59"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row>
    <row r="91" spans="1:59"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row>
    <row r="92" spans="1:59"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row>
    <row r="93" spans="1:59"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row>
    <row r="94" spans="1:59"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row>
    <row r="95" spans="1:59"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row>
    <row r="96" spans="1:59"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row>
    <row r="97" spans="1:59"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row>
    <row r="98" spans="1:59"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row>
    <row r="99" spans="1:59"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row>
    <row r="100" spans="1:59"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row>
    <row r="101" spans="1:59"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row>
    <row r="102" spans="1:59"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row>
    <row r="103" spans="1:59"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row>
    <row r="104" spans="1:59"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row>
    <row r="105" spans="1:59"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row>
    <row r="106" spans="1:59"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row>
    <row r="107" spans="1:59"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row>
    <row r="108" spans="1:59"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row>
    <row r="109" spans="1:59"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row>
    <row r="110" spans="1:59"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row>
    <row r="111" spans="1:59"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row>
    <row r="112" spans="1:59"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row>
    <row r="113" spans="1:59"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row>
    <row r="114" spans="1:59"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row>
    <row r="115" spans="1:59"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row>
    <row r="116" spans="1:59"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row>
    <row r="117" spans="1:59"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row>
    <row r="118" spans="1:59"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row>
    <row r="119" spans="1:59"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row>
    <row r="120" spans="1:59"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row>
    <row r="121" spans="1:59"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row>
    <row r="122" spans="1:59"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row>
    <row r="123" spans="1:59"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row>
    <row r="124" spans="1:59"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row>
    <row r="125" spans="1:59"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row>
    <row r="126" spans="1:59"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row>
    <row r="127" spans="1:59"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row>
    <row r="128" spans="1:59"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row>
    <row r="129" spans="1:59"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row>
    <row r="130" spans="1:59"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row>
    <row r="131" spans="1:59"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row>
    <row r="132" spans="1:59"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row>
    <row r="133" spans="1:59"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row>
    <row r="134" spans="1:59"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row>
    <row r="135" spans="1:59"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row>
    <row r="136" spans="1:59"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row>
    <row r="137" spans="1:59"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row>
    <row r="138" spans="1:59"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row>
    <row r="139" spans="1:59"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row>
    <row r="140" spans="1:59"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row>
    <row r="141" spans="1:59"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row>
    <row r="142" spans="1:59"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row>
    <row r="143" spans="1:59"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row>
    <row r="144" spans="1:59"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row>
    <row r="145" spans="1:59"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row>
    <row r="146" spans="1:59"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row>
    <row r="147" spans="1:59"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row>
    <row r="148" spans="1:59"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row>
    <row r="149" spans="1:59"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row>
    <row r="150" spans="1:59"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row>
    <row r="151" spans="1:59"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row>
    <row r="152" spans="1:59"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row>
    <row r="153" spans="1:59"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row>
    <row r="154" spans="1:59"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row>
    <row r="155" spans="1:59"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row>
    <row r="156" spans="1:59"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row>
    <row r="157" spans="1:59"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row>
    <row r="158" spans="1:59"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row>
    <row r="159" spans="1:59"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row>
    <row r="160" spans="1:59"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row>
    <row r="161" spans="1:59"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row>
    <row r="162" spans="1:59"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row>
    <row r="163" spans="1:59"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row>
  </sheetData>
  <sheetProtection/>
  <mergeCells count="2">
    <mergeCell ref="B2:AG2"/>
    <mergeCell ref="B3:C3"/>
  </mergeCells>
  <hyperlinks>
    <hyperlink ref="B10" location="'Step 3 Excessive of inadequate'!A1" display="click here fore step 3"/>
  </hyperlink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BZ32"/>
  <sheetViews>
    <sheetView zoomScalePageLayoutView="0" workbookViewId="0" topLeftCell="A1">
      <selection activeCell="A1" sqref="A1"/>
    </sheetView>
  </sheetViews>
  <sheetFormatPr defaultColWidth="11.421875" defaultRowHeight="15"/>
  <cols>
    <col min="1" max="1" width="3.00390625" style="1" customWidth="1"/>
    <col min="2" max="4" width="19.7109375" style="0" customWidth="1"/>
    <col min="5" max="5" width="17.00390625" style="0" customWidth="1"/>
    <col min="6" max="42" width="2.7109375" style="0" customWidth="1"/>
    <col min="45" max="78" width="11.421875" style="1" customWidth="1"/>
  </cols>
  <sheetData>
    <row r="1" spans="2:44" ht="11.2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2:78" ht="26.25" customHeight="1">
      <c r="B2" s="67" t="s">
        <v>42</v>
      </c>
      <c r="C2" s="67"/>
      <c r="D2" s="67"/>
      <c r="E2" s="67"/>
      <c r="F2" s="67"/>
      <c r="G2" s="67"/>
      <c r="H2" s="67"/>
      <c r="I2" s="67"/>
      <c r="J2" s="67"/>
      <c r="K2" s="67"/>
      <c r="L2" s="67"/>
      <c r="M2" s="67"/>
      <c r="N2" s="67"/>
      <c r="O2" s="67"/>
      <c r="P2" s="67"/>
      <c r="Q2" s="67"/>
      <c r="R2" s="67"/>
      <c r="S2" s="67"/>
      <c r="T2" s="67"/>
      <c r="U2" s="67"/>
      <c r="V2" s="67"/>
      <c r="W2" s="68"/>
      <c r="X2" s="68"/>
      <c r="Y2" s="68"/>
      <c r="Z2" s="68"/>
      <c r="AA2" s="69"/>
      <c r="AB2" s="69"/>
      <c r="AC2" s="69"/>
      <c r="AD2" s="69"/>
      <c r="AE2" s="69"/>
      <c r="AF2" s="69"/>
      <c r="AG2" s="69"/>
      <c r="AH2" s="69"/>
      <c r="AI2" s="69"/>
      <c r="AJ2" s="69"/>
      <c r="AK2" s="69"/>
      <c r="AL2" s="69"/>
      <c r="AM2" s="69"/>
      <c r="AN2" s="69"/>
      <c r="AO2" s="69"/>
      <c r="AP2" s="69"/>
      <c r="AQ2" s="1"/>
      <c r="AR2" s="1"/>
      <c r="BZ2"/>
    </row>
    <row r="3" spans="2:78" ht="0.75" customHeight="1">
      <c r="B3" s="16"/>
      <c r="C3" s="10"/>
      <c r="D3" s="10"/>
      <c r="E3" s="10"/>
      <c r="F3" s="10"/>
      <c r="G3" s="10"/>
      <c r="H3" s="10"/>
      <c r="I3" s="10"/>
      <c r="J3" s="10"/>
      <c r="K3" s="10"/>
      <c r="L3" s="10"/>
      <c r="M3" s="10"/>
      <c r="N3" s="10"/>
      <c r="O3" s="10"/>
      <c r="P3" s="10"/>
      <c r="Q3" s="10"/>
      <c r="R3" s="10"/>
      <c r="S3" s="10"/>
      <c r="T3" s="10"/>
      <c r="U3" s="10"/>
      <c r="V3" s="10"/>
      <c r="W3" s="10"/>
      <c r="X3" s="11"/>
      <c r="Y3" s="11"/>
      <c r="Z3" s="11"/>
      <c r="AA3" s="11"/>
      <c r="AB3" s="11"/>
      <c r="AC3" s="11"/>
      <c r="AD3" s="11"/>
      <c r="AE3" s="11"/>
      <c r="AF3" s="11"/>
      <c r="AG3" s="11"/>
      <c r="AH3" s="11"/>
      <c r="AI3" s="11"/>
      <c r="AJ3" s="11"/>
      <c r="AK3" s="11"/>
      <c r="AL3" s="11"/>
      <c r="AM3" s="11"/>
      <c r="AN3" s="11"/>
      <c r="AO3" s="11"/>
      <c r="AP3" s="1"/>
      <c r="AQ3" s="1"/>
      <c r="AR3" s="1"/>
      <c r="BZ3"/>
    </row>
    <row r="4" spans="2:44" ht="0.75" customHeight="1">
      <c r="B4" s="1"/>
      <c r="C4" s="10"/>
      <c r="D4" s="10"/>
      <c r="E4" s="10"/>
      <c r="F4" s="10"/>
      <c r="G4" s="10"/>
      <c r="H4" s="10"/>
      <c r="I4" s="10"/>
      <c r="J4" s="10"/>
      <c r="K4" s="10"/>
      <c r="L4" s="10"/>
      <c r="M4" s="10"/>
      <c r="N4" s="10"/>
      <c r="O4" s="10"/>
      <c r="P4" s="10"/>
      <c r="Q4" s="10"/>
      <c r="R4" s="10"/>
      <c r="S4" s="10"/>
      <c r="T4" s="10"/>
      <c r="U4" s="10"/>
      <c r="V4" s="10"/>
      <c r="W4" s="10"/>
      <c r="X4" s="10"/>
      <c r="Y4" s="11"/>
      <c r="Z4" s="11"/>
      <c r="AA4" s="11"/>
      <c r="AB4" s="11"/>
      <c r="AC4" s="11"/>
      <c r="AD4" s="11"/>
      <c r="AE4" s="11"/>
      <c r="AF4" s="11"/>
      <c r="AG4" s="11"/>
      <c r="AH4" s="11"/>
      <c r="AI4" s="11"/>
      <c r="AJ4" s="11"/>
      <c r="AK4" s="11"/>
      <c r="AL4" s="11"/>
      <c r="AM4" s="11"/>
      <c r="AN4" s="11"/>
      <c r="AO4" s="11"/>
      <c r="AP4" s="11"/>
      <c r="AQ4" s="1"/>
      <c r="AR4" s="1"/>
    </row>
    <row r="5" spans="2:44" ht="0.75" customHeight="1">
      <c r="B5" s="1"/>
      <c r="C5" s="9"/>
      <c r="D5" s="10"/>
      <c r="E5" s="10"/>
      <c r="F5" s="10"/>
      <c r="G5" s="10"/>
      <c r="H5" s="10"/>
      <c r="I5" s="10"/>
      <c r="J5" s="10"/>
      <c r="K5" s="10"/>
      <c r="L5" s="10"/>
      <c r="M5" s="10"/>
      <c r="N5" s="10"/>
      <c r="O5" s="10"/>
      <c r="P5" s="10"/>
      <c r="Q5" s="10"/>
      <c r="R5" s="10"/>
      <c r="S5" s="10"/>
      <c r="T5" s="10"/>
      <c r="U5" s="10"/>
      <c r="V5" s="10"/>
      <c r="W5" s="10"/>
      <c r="X5" s="10"/>
      <c r="Y5" s="10"/>
      <c r="Z5" s="11"/>
      <c r="AA5" s="11"/>
      <c r="AB5" s="11"/>
      <c r="AC5" s="11"/>
      <c r="AD5" s="11"/>
      <c r="AE5" s="11"/>
      <c r="AF5" s="11"/>
      <c r="AG5" s="11"/>
      <c r="AH5" s="11"/>
      <c r="AI5" s="11"/>
      <c r="AJ5" s="11"/>
      <c r="AK5" s="11"/>
      <c r="AL5" s="11"/>
      <c r="AM5" s="11"/>
      <c r="AN5" s="11"/>
      <c r="AO5" s="11"/>
      <c r="AP5" s="11"/>
      <c r="AQ5" s="11"/>
      <c r="AR5" s="1"/>
    </row>
    <row r="6" spans="2:44" ht="0.75" customHeight="1">
      <c r="B6" s="1"/>
      <c r="C6" s="9"/>
      <c r="D6" s="10"/>
      <c r="E6" s="10"/>
      <c r="F6" s="10"/>
      <c r="G6" s="10"/>
      <c r="H6" s="10"/>
      <c r="I6" s="10"/>
      <c r="J6" s="10"/>
      <c r="K6" s="10"/>
      <c r="L6" s="10"/>
      <c r="M6" s="10"/>
      <c r="N6" s="10"/>
      <c r="O6" s="10"/>
      <c r="P6" s="10"/>
      <c r="Q6" s="10"/>
      <c r="R6" s="10"/>
      <c r="S6" s="10"/>
      <c r="T6" s="10"/>
      <c r="U6" s="10"/>
      <c r="V6" s="10"/>
      <c r="W6" s="10"/>
      <c r="X6" s="10"/>
      <c r="Y6" s="10"/>
      <c r="Z6" s="11"/>
      <c r="AA6" s="11"/>
      <c r="AB6" s="11"/>
      <c r="AC6" s="11"/>
      <c r="AD6" s="11"/>
      <c r="AE6" s="11"/>
      <c r="AF6" s="11"/>
      <c r="AG6" s="11"/>
      <c r="AH6" s="11"/>
      <c r="AI6" s="11"/>
      <c r="AJ6" s="11"/>
      <c r="AK6" s="11"/>
      <c r="AL6" s="11"/>
      <c r="AM6" s="11"/>
      <c r="AN6" s="11"/>
      <c r="AO6" s="11"/>
      <c r="AP6" s="11"/>
      <c r="AQ6" s="11"/>
      <c r="AR6" s="1"/>
    </row>
    <row r="7" spans="2:44" ht="0.75" customHeight="1">
      <c r="B7" s="1"/>
      <c r="C7" s="9"/>
      <c r="D7" s="10"/>
      <c r="E7" s="10"/>
      <c r="F7" s="10"/>
      <c r="G7" s="10"/>
      <c r="H7" s="10"/>
      <c r="I7" s="10"/>
      <c r="J7" s="10"/>
      <c r="K7" s="10"/>
      <c r="L7" s="10"/>
      <c r="M7" s="10"/>
      <c r="N7" s="10"/>
      <c r="O7" s="10"/>
      <c r="P7" s="10"/>
      <c r="Q7" s="10"/>
      <c r="R7" s="10"/>
      <c r="S7" s="10"/>
      <c r="T7" s="10"/>
      <c r="U7" s="10"/>
      <c r="V7" s="10"/>
      <c r="W7" s="10"/>
      <c r="X7" s="10"/>
      <c r="Y7" s="10"/>
      <c r="Z7" s="11"/>
      <c r="AA7" s="11"/>
      <c r="AB7" s="11"/>
      <c r="AC7" s="11"/>
      <c r="AD7" s="11"/>
      <c r="AE7" s="11"/>
      <c r="AF7" s="11"/>
      <c r="AG7" s="11"/>
      <c r="AH7" s="11"/>
      <c r="AI7" s="11"/>
      <c r="AJ7" s="11"/>
      <c r="AK7" s="11"/>
      <c r="AL7" s="11"/>
      <c r="AM7" s="11"/>
      <c r="AN7" s="11"/>
      <c r="AO7" s="11"/>
      <c r="AP7" s="11"/>
      <c r="AQ7" s="11"/>
      <c r="AR7" s="1"/>
    </row>
    <row r="8" spans="2:44" ht="0.75" customHeight="1">
      <c r="B8" s="1"/>
      <c r="C8" s="9"/>
      <c r="D8" s="10"/>
      <c r="E8" s="10"/>
      <c r="F8" s="10"/>
      <c r="G8" s="10"/>
      <c r="H8" s="10"/>
      <c r="I8" s="10"/>
      <c r="J8" s="10"/>
      <c r="K8" s="10"/>
      <c r="L8" s="10"/>
      <c r="M8" s="10"/>
      <c r="N8" s="10"/>
      <c r="O8" s="10"/>
      <c r="P8" s="10"/>
      <c r="Q8" s="10"/>
      <c r="R8" s="10"/>
      <c r="S8" s="10"/>
      <c r="T8" s="10"/>
      <c r="U8" s="10"/>
      <c r="V8" s="10"/>
      <c r="W8" s="10"/>
      <c r="X8" s="10"/>
      <c r="Y8" s="10"/>
      <c r="Z8" s="11"/>
      <c r="AA8" s="11"/>
      <c r="AB8" s="11"/>
      <c r="AC8" s="11"/>
      <c r="AD8" s="11"/>
      <c r="AE8" s="11"/>
      <c r="AF8" s="11"/>
      <c r="AG8" s="11"/>
      <c r="AH8" s="11"/>
      <c r="AI8" s="11"/>
      <c r="AJ8" s="11"/>
      <c r="AK8" s="11"/>
      <c r="AL8" s="11"/>
      <c r="AM8" s="11"/>
      <c r="AN8" s="11"/>
      <c r="AO8" s="11"/>
      <c r="AP8" s="11"/>
      <c r="AQ8" s="11"/>
      <c r="AR8" s="1"/>
    </row>
    <row r="9" spans="2:44" ht="0.75" customHeight="1">
      <c r="B9" s="1"/>
      <c r="C9" s="9"/>
      <c r="D9" s="10"/>
      <c r="E9" s="10"/>
      <c r="F9" s="10"/>
      <c r="G9" s="10"/>
      <c r="H9" s="10"/>
      <c r="I9" s="10"/>
      <c r="J9" s="10"/>
      <c r="K9" s="10"/>
      <c r="L9" s="10"/>
      <c r="M9" s="10"/>
      <c r="N9" s="10"/>
      <c r="O9" s="10"/>
      <c r="P9" s="10"/>
      <c r="Q9" s="10"/>
      <c r="R9" s="10"/>
      <c r="S9" s="10"/>
      <c r="T9" s="10"/>
      <c r="U9" s="10"/>
      <c r="V9" s="10"/>
      <c r="W9" s="10"/>
      <c r="X9" s="10"/>
      <c r="Y9" s="10"/>
      <c r="Z9" s="11"/>
      <c r="AA9" s="11"/>
      <c r="AB9" s="11"/>
      <c r="AC9" s="11"/>
      <c r="AD9" s="11"/>
      <c r="AE9" s="11"/>
      <c r="AF9" s="11"/>
      <c r="AG9" s="11"/>
      <c r="AH9" s="11"/>
      <c r="AI9" s="11"/>
      <c r="AJ9" s="11"/>
      <c r="AK9" s="11"/>
      <c r="AL9" s="11"/>
      <c r="AM9" s="11"/>
      <c r="AN9" s="11"/>
      <c r="AO9" s="11"/>
      <c r="AP9" s="11"/>
      <c r="AQ9" s="11"/>
      <c r="AR9" s="1"/>
    </row>
    <row r="10" spans="2:44" ht="0.75" customHeight="1">
      <c r="B10" s="1"/>
      <c r="C10" s="9"/>
      <c r="D10" s="10"/>
      <c r="E10" s="10"/>
      <c r="F10" s="10"/>
      <c r="G10" s="10"/>
      <c r="H10" s="10"/>
      <c r="I10" s="10"/>
      <c r="J10" s="10"/>
      <c r="K10" s="10"/>
      <c r="L10" s="10"/>
      <c r="M10" s="10"/>
      <c r="N10" s="10"/>
      <c r="O10" s="10"/>
      <c r="P10" s="10"/>
      <c r="Q10" s="10"/>
      <c r="R10" s="10"/>
      <c r="S10" s="10"/>
      <c r="T10" s="10"/>
      <c r="U10" s="10"/>
      <c r="V10" s="10"/>
      <c r="W10" s="10"/>
      <c r="X10" s="10"/>
      <c r="Y10" s="10"/>
      <c r="Z10" s="11"/>
      <c r="AA10" s="11"/>
      <c r="AB10" s="11"/>
      <c r="AC10" s="11"/>
      <c r="AD10" s="11"/>
      <c r="AE10" s="11"/>
      <c r="AF10" s="11"/>
      <c r="AG10" s="11"/>
      <c r="AH10" s="11"/>
      <c r="AI10" s="11"/>
      <c r="AJ10" s="11"/>
      <c r="AK10" s="11"/>
      <c r="AL10" s="11"/>
      <c r="AM10" s="11"/>
      <c r="AN10" s="11"/>
      <c r="AO10" s="11"/>
      <c r="AP10" s="11"/>
      <c r="AQ10" s="11"/>
      <c r="AR10" s="1"/>
    </row>
    <row r="11" spans="2:44" ht="0.75" customHeight="1">
      <c r="B11" s="1"/>
      <c r="C11" s="9"/>
      <c r="D11" s="10"/>
      <c r="E11" s="10"/>
      <c r="F11" s="10"/>
      <c r="G11" s="10"/>
      <c r="H11" s="10"/>
      <c r="I11" s="10"/>
      <c r="J11" s="10"/>
      <c r="K11" s="10"/>
      <c r="L11" s="10"/>
      <c r="M11" s="10"/>
      <c r="N11" s="10"/>
      <c r="O11" s="10"/>
      <c r="P11" s="10"/>
      <c r="Q11" s="10"/>
      <c r="R11" s="10"/>
      <c r="S11" s="10"/>
      <c r="T11" s="10"/>
      <c r="U11" s="10"/>
      <c r="V11" s="10"/>
      <c r="W11" s="10"/>
      <c r="X11" s="10"/>
      <c r="Y11" s="10"/>
      <c r="Z11" s="11"/>
      <c r="AA11" s="11"/>
      <c r="AB11" s="11"/>
      <c r="AC11" s="11"/>
      <c r="AD11" s="11"/>
      <c r="AE11" s="11"/>
      <c r="AF11" s="11"/>
      <c r="AG11" s="11"/>
      <c r="AH11" s="11"/>
      <c r="AI11" s="11"/>
      <c r="AJ11" s="11"/>
      <c r="AK11" s="11"/>
      <c r="AL11" s="11"/>
      <c r="AM11" s="11"/>
      <c r="AN11" s="11"/>
      <c r="AO11" s="11"/>
      <c r="AP11" s="11"/>
      <c r="AQ11" s="11"/>
      <c r="AR11" s="1"/>
    </row>
    <row r="12" spans="2:44" ht="0.75" customHeight="1">
      <c r="B12" s="1"/>
      <c r="C12" s="9"/>
      <c r="D12" s="10"/>
      <c r="E12" s="10"/>
      <c r="F12" s="10"/>
      <c r="G12" s="10"/>
      <c r="H12" s="10"/>
      <c r="I12" s="10"/>
      <c r="J12" s="10"/>
      <c r="K12" s="10"/>
      <c r="L12" s="10"/>
      <c r="M12" s="10"/>
      <c r="N12" s="10"/>
      <c r="O12" s="10"/>
      <c r="P12" s="10"/>
      <c r="Q12" s="10"/>
      <c r="R12" s="10"/>
      <c r="S12" s="10"/>
      <c r="T12" s="10"/>
      <c r="U12" s="10"/>
      <c r="V12" s="10"/>
      <c r="W12" s="10"/>
      <c r="X12" s="10"/>
      <c r="Y12" s="10"/>
      <c r="Z12" s="11"/>
      <c r="AA12" s="11"/>
      <c r="AB12" s="11"/>
      <c r="AC12" s="11"/>
      <c r="AD12" s="11"/>
      <c r="AE12" s="11"/>
      <c r="AF12" s="11"/>
      <c r="AG12" s="11"/>
      <c r="AH12" s="11"/>
      <c r="AI12" s="11"/>
      <c r="AJ12" s="11"/>
      <c r="AK12" s="11"/>
      <c r="AL12" s="11"/>
      <c r="AM12" s="11"/>
      <c r="AN12" s="11"/>
      <c r="AO12" s="11"/>
      <c r="AP12" s="11"/>
      <c r="AQ12" s="11"/>
      <c r="AR12" s="1"/>
    </row>
    <row r="13" spans="2:44" ht="0.75" customHeight="1">
      <c r="B13" s="1"/>
      <c r="C13" s="9"/>
      <c r="D13" s="10"/>
      <c r="E13" s="10"/>
      <c r="F13" s="10"/>
      <c r="G13" s="10"/>
      <c r="H13" s="10"/>
      <c r="I13" s="10"/>
      <c r="J13" s="10"/>
      <c r="K13" s="10"/>
      <c r="L13" s="10"/>
      <c r="M13" s="10"/>
      <c r="N13" s="10"/>
      <c r="O13" s="10"/>
      <c r="P13" s="10"/>
      <c r="Q13" s="10"/>
      <c r="R13" s="10"/>
      <c r="S13" s="10"/>
      <c r="T13" s="10"/>
      <c r="U13" s="10"/>
      <c r="V13" s="10"/>
      <c r="W13" s="10"/>
      <c r="X13" s="10"/>
      <c r="Y13" s="10"/>
      <c r="Z13" s="11"/>
      <c r="AA13" s="11"/>
      <c r="AB13" s="11"/>
      <c r="AC13" s="11"/>
      <c r="AD13" s="11"/>
      <c r="AE13" s="11"/>
      <c r="AF13" s="11"/>
      <c r="AG13" s="11"/>
      <c r="AH13" s="11"/>
      <c r="AI13" s="11"/>
      <c r="AJ13" s="11"/>
      <c r="AK13" s="11"/>
      <c r="AL13" s="11"/>
      <c r="AM13" s="11"/>
      <c r="AN13" s="11"/>
      <c r="AO13" s="11"/>
      <c r="AP13" s="11"/>
      <c r="AQ13" s="11"/>
      <c r="AR13" s="1"/>
    </row>
    <row r="14" spans="2:44" ht="30.75" customHeight="1" thickBot="1">
      <c r="B14" s="67" t="s">
        <v>38</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1"/>
      <c r="AO14" s="3"/>
      <c r="AP14" s="3"/>
      <c r="AQ14" s="3"/>
      <c r="AR14" s="1"/>
    </row>
    <row r="15" spans="2:44" ht="49.5" customHeight="1" thickBot="1">
      <c r="B15" s="43" t="s">
        <v>8</v>
      </c>
      <c r="C15" s="43" t="s">
        <v>6</v>
      </c>
      <c r="D15" s="44" t="s">
        <v>7</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1"/>
      <c r="AO15" s="3"/>
      <c r="AP15" s="3"/>
      <c r="AQ15" s="3"/>
      <c r="AR15" s="1"/>
    </row>
    <row r="16" spans="2:44" ht="15">
      <c r="B16" s="1"/>
      <c r="C16" s="9"/>
      <c r="D16" s="10"/>
      <c r="E16" s="10"/>
      <c r="F16" s="10"/>
      <c r="G16" s="10"/>
      <c r="H16" s="10"/>
      <c r="I16" s="10"/>
      <c r="J16" s="10"/>
      <c r="K16" s="10"/>
      <c r="L16" s="10"/>
      <c r="M16" s="10"/>
      <c r="N16" s="10"/>
      <c r="O16" s="10"/>
      <c r="P16" s="10"/>
      <c r="Q16" s="10"/>
      <c r="R16" s="10"/>
      <c r="S16" s="10"/>
      <c r="T16" s="10"/>
      <c r="U16" s="10"/>
      <c r="V16" s="10"/>
      <c r="W16" s="10"/>
      <c r="X16" s="10"/>
      <c r="Y16" s="10"/>
      <c r="Z16" s="11"/>
      <c r="AA16" s="11"/>
      <c r="AB16" s="11"/>
      <c r="AC16" s="11"/>
      <c r="AD16" s="11"/>
      <c r="AE16" s="11"/>
      <c r="AF16" s="11"/>
      <c r="AG16" s="11"/>
      <c r="AH16" s="11"/>
      <c r="AI16" s="11"/>
      <c r="AJ16" s="11"/>
      <c r="AK16" s="11"/>
      <c r="AL16" s="11"/>
      <c r="AM16" s="11"/>
      <c r="AN16" s="11"/>
      <c r="AO16" s="11"/>
      <c r="AP16" s="11"/>
      <c r="AQ16" s="11"/>
      <c r="AR16" s="1"/>
    </row>
    <row r="17" spans="2:44" ht="15">
      <c r="B17" s="1"/>
      <c r="C17" s="9"/>
      <c r="D17" s="10"/>
      <c r="E17" s="10"/>
      <c r="F17" s="10"/>
      <c r="G17" s="10"/>
      <c r="H17" s="10"/>
      <c r="I17" s="10"/>
      <c r="J17" s="10"/>
      <c r="K17" s="10"/>
      <c r="L17" s="10"/>
      <c r="M17" s="10"/>
      <c r="N17" s="10"/>
      <c r="O17" s="10"/>
      <c r="P17" s="10"/>
      <c r="Q17" s="10"/>
      <c r="R17" s="10"/>
      <c r="S17" s="10"/>
      <c r="T17" s="10"/>
      <c r="U17" s="10"/>
      <c r="V17" s="10"/>
      <c r="W17" s="10"/>
      <c r="X17" s="10"/>
      <c r="Y17" s="10"/>
      <c r="Z17" s="11"/>
      <c r="AA17" s="11"/>
      <c r="AB17" s="11"/>
      <c r="AC17" s="11"/>
      <c r="AD17" s="11"/>
      <c r="AE17" s="11"/>
      <c r="AF17" s="11"/>
      <c r="AG17" s="11"/>
      <c r="AH17" s="11"/>
      <c r="AI17" s="11"/>
      <c r="AJ17" s="11"/>
      <c r="AK17" s="11"/>
      <c r="AL17" s="11"/>
      <c r="AM17" s="11"/>
      <c r="AN17" s="11"/>
      <c r="AO17" s="11"/>
      <c r="AP17" s="11"/>
      <c r="AQ17" s="11"/>
      <c r="AR17" s="1"/>
    </row>
    <row r="18" spans="2:44" ht="15">
      <c r="B18" s="1"/>
      <c r="C18" s="9"/>
      <c r="D18" s="10"/>
      <c r="E18" s="10"/>
      <c r="F18" s="10"/>
      <c r="G18" s="10"/>
      <c r="H18" s="10"/>
      <c r="I18" s="10"/>
      <c r="J18" s="10"/>
      <c r="K18" s="10"/>
      <c r="L18" s="10"/>
      <c r="M18" s="10"/>
      <c r="N18" s="10"/>
      <c r="O18" s="10"/>
      <c r="P18" s="10"/>
      <c r="Q18" s="10"/>
      <c r="R18" s="10"/>
      <c r="S18" s="10"/>
      <c r="T18" s="10"/>
      <c r="U18" s="10"/>
      <c r="V18" s="10"/>
      <c r="W18" s="10"/>
      <c r="X18" s="10"/>
      <c r="Y18" s="10"/>
      <c r="Z18" s="11"/>
      <c r="AA18" s="11"/>
      <c r="AB18" s="11"/>
      <c r="AC18" s="11"/>
      <c r="AD18" s="11"/>
      <c r="AE18" s="11"/>
      <c r="AF18" s="11"/>
      <c r="AG18" s="11"/>
      <c r="AH18" s="11"/>
      <c r="AI18" s="11"/>
      <c r="AJ18" s="11"/>
      <c r="AK18" s="11"/>
      <c r="AL18" s="11"/>
      <c r="AM18" s="11"/>
      <c r="AN18" s="11"/>
      <c r="AO18" s="11"/>
      <c r="AP18" s="11"/>
      <c r="AQ18" s="11"/>
      <c r="AR18" s="1"/>
    </row>
    <row r="19" spans="2:44" ht="15">
      <c r="B19" s="1"/>
      <c r="C19" s="9"/>
      <c r="D19" s="10"/>
      <c r="E19" s="10"/>
      <c r="F19" s="10"/>
      <c r="G19" s="10"/>
      <c r="H19" s="10"/>
      <c r="I19" s="10"/>
      <c r="J19" s="10"/>
      <c r="K19" s="10"/>
      <c r="L19" s="10"/>
      <c r="M19" s="10"/>
      <c r="N19" s="10"/>
      <c r="O19" s="10"/>
      <c r="P19" s="10"/>
      <c r="Q19" s="10"/>
      <c r="R19" s="10"/>
      <c r="S19" s="10"/>
      <c r="T19" s="10"/>
      <c r="U19" s="10"/>
      <c r="V19" s="10"/>
      <c r="W19" s="10"/>
      <c r="X19" s="10"/>
      <c r="Y19" s="10"/>
      <c r="Z19" s="11"/>
      <c r="AA19" s="11"/>
      <c r="AB19" s="11"/>
      <c r="AC19" s="11"/>
      <c r="AD19" s="11"/>
      <c r="AE19" s="11"/>
      <c r="AF19" s="11"/>
      <c r="AG19" s="11"/>
      <c r="AH19" s="11"/>
      <c r="AI19" s="11"/>
      <c r="AJ19" s="11"/>
      <c r="AK19" s="11"/>
      <c r="AL19" s="11"/>
      <c r="AM19" s="11"/>
      <c r="AN19" s="11"/>
      <c r="AO19" s="11"/>
      <c r="AP19" s="11"/>
      <c r="AQ19" s="11"/>
      <c r="AR19" s="1"/>
    </row>
    <row r="20" spans="2:44" ht="15">
      <c r="B20" s="1"/>
      <c r="C20" s="9"/>
      <c r="D20" s="10"/>
      <c r="E20" s="10"/>
      <c r="F20" s="10"/>
      <c r="G20" s="10"/>
      <c r="H20" s="10"/>
      <c r="I20" s="10"/>
      <c r="J20" s="10"/>
      <c r="K20" s="10"/>
      <c r="L20" s="10"/>
      <c r="M20" s="10"/>
      <c r="N20" s="10"/>
      <c r="O20" s="10"/>
      <c r="P20" s="10"/>
      <c r="Q20" s="10"/>
      <c r="R20" s="10"/>
      <c r="S20" s="10"/>
      <c r="T20" s="10"/>
      <c r="U20" s="10"/>
      <c r="V20" s="10"/>
      <c r="W20" s="10"/>
      <c r="X20" s="10"/>
      <c r="Y20" s="10"/>
      <c r="Z20" s="11"/>
      <c r="AA20" s="11"/>
      <c r="AB20" s="11"/>
      <c r="AC20" s="11"/>
      <c r="AD20" s="11"/>
      <c r="AE20" s="11"/>
      <c r="AF20" s="11"/>
      <c r="AG20" s="11"/>
      <c r="AH20" s="11"/>
      <c r="AI20" s="11"/>
      <c r="AJ20" s="11"/>
      <c r="AK20" s="11"/>
      <c r="AL20" s="11"/>
      <c r="AM20" s="11"/>
      <c r="AN20" s="11"/>
      <c r="AO20" s="11"/>
      <c r="AP20" s="11"/>
      <c r="AQ20" s="11"/>
      <c r="AR20" s="1"/>
    </row>
    <row r="21" spans="2:44" ht="15">
      <c r="B21" s="1"/>
      <c r="C21" s="9"/>
      <c r="D21" s="10"/>
      <c r="E21" s="10"/>
      <c r="F21" s="10"/>
      <c r="G21" s="10"/>
      <c r="H21" s="10"/>
      <c r="I21" s="10"/>
      <c r="J21" s="10"/>
      <c r="K21" s="10"/>
      <c r="L21" s="10"/>
      <c r="M21" s="10"/>
      <c r="N21" s="10"/>
      <c r="O21" s="10"/>
      <c r="P21" s="10"/>
      <c r="Q21" s="10"/>
      <c r="R21" s="10"/>
      <c r="S21" s="10"/>
      <c r="T21" s="10"/>
      <c r="U21" s="10"/>
      <c r="V21" s="10"/>
      <c r="W21" s="10"/>
      <c r="X21" s="10"/>
      <c r="Y21" s="10"/>
      <c r="Z21" s="11"/>
      <c r="AA21" s="11"/>
      <c r="AB21" s="11"/>
      <c r="AC21" s="11"/>
      <c r="AD21" s="11"/>
      <c r="AE21" s="11"/>
      <c r="AF21" s="11"/>
      <c r="AG21" s="11"/>
      <c r="AH21" s="11"/>
      <c r="AI21" s="11"/>
      <c r="AJ21" s="11"/>
      <c r="AK21" s="11"/>
      <c r="AL21" s="11"/>
      <c r="AM21" s="11"/>
      <c r="AN21" s="11"/>
      <c r="AO21" s="11"/>
      <c r="AP21" s="11"/>
      <c r="AQ21" s="11"/>
      <c r="AR21" s="1"/>
    </row>
    <row r="22" spans="2:44" ht="15">
      <c r="B22" s="1"/>
      <c r="C22" s="9"/>
      <c r="D22" s="10"/>
      <c r="E22" s="10"/>
      <c r="F22" s="10"/>
      <c r="G22" s="10"/>
      <c r="H22" s="10"/>
      <c r="I22" s="10"/>
      <c r="J22" s="10"/>
      <c r="K22" s="10"/>
      <c r="L22" s="10"/>
      <c r="M22" s="10"/>
      <c r="N22" s="10"/>
      <c r="O22" s="10"/>
      <c r="P22" s="10"/>
      <c r="Q22" s="10"/>
      <c r="R22" s="10"/>
      <c r="S22" s="10"/>
      <c r="T22" s="10"/>
      <c r="U22" s="10"/>
      <c r="V22" s="10"/>
      <c r="W22" s="10"/>
      <c r="X22" s="10"/>
      <c r="Y22" s="10"/>
      <c r="Z22" s="11"/>
      <c r="AA22" s="11"/>
      <c r="AB22" s="11"/>
      <c r="AC22" s="11"/>
      <c r="AD22" s="11"/>
      <c r="AE22" s="11"/>
      <c r="AF22" s="11"/>
      <c r="AG22" s="11"/>
      <c r="AH22" s="11"/>
      <c r="AI22" s="11"/>
      <c r="AJ22" s="11"/>
      <c r="AK22" s="11"/>
      <c r="AL22" s="11"/>
      <c r="AM22" s="11"/>
      <c r="AN22" s="11"/>
      <c r="AO22" s="11"/>
      <c r="AP22" s="11"/>
      <c r="AQ22" s="11"/>
      <c r="AR22" s="1"/>
    </row>
    <row r="23" spans="2:44" ht="15">
      <c r="B23" s="1"/>
      <c r="C23" s="9"/>
      <c r="D23" s="10"/>
      <c r="E23" s="10"/>
      <c r="F23" s="10"/>
      <c r="G23" s="10"/>
      <c r="H23" s="10"/>
      <c r="I23" s="10"/>
      <c r="J23" s="10"/>
      <c r="K23" s="10"/>
      <c r="L23" s="10"/>
      <c r="M23" s="10"/>
      <c r="N23" s="10"/>
      <c r="O23" s="10"/>
      <c r="P23" s="10"/>
      <c r="Q23" s="10"/>
      <c r="R23" s="10"/>
      <c r="S23" s="10"/>
      <c r="T23" s="10"/>
      <c r="U23" s="10"/>
      <c r="V23" s="10"/>
      <c r="W23" s="10"/>
      <c r="X23" s="10"/>
      <c r="Y23" s="10"/>
      <c r="Z23" s="11"/>
      <c r="AA23" s="11"/>
      <c r="AB23" s="11"/>
      <c r="AC23" s="11"/>
      <c r="AD23" s="11"/>
      <c r="AE23" s="11"/>
      <c r="AF23" s="11"/>
      <c r="AG23" s="11"/>
      <c r="AH23" s="11"/>
      <c r="AI23" s="11"/>
      <c r="AJ23" s="11"/>
      <c r="AK23" s="11"/>
      <c r="AL23" s="11"/>
      <c r="AM23" s="11"/>
      <c r="AN23" s="11"/>
      <c r="AO23" s="11"/>
      <c r="AP23" s="11"/>
      <c r="AQ23" s="11"/>
      <c r="AR23" s="1"/>
    </row>
    <row r="24" spans="2:44" ht="15">
      <c r="B24" s="1"/>
      <c r="C24" s="9"/>
      <c r="D24" s="10"/>
      <c r="E24" s="10"/>
      <c r="F24" s="10"/>
      <c r="G24" s="10"/>
      <c r="H24" s="10"/>
      <c r="I24" s="10"/>
      <c r="J24" s="10"/>
      <c r="K24" s="10"/>
      <c r="L24" s="10"/>
      <c r="M24" s="10"/>
      <c r="N24" s="10"/>
      <c r="O24" s="10"/>
      <c r="P24" s="10"/>
      <c r="Q24" s="10"/>
      <c r="R24" s="10"/>
      <c r="S24" s="10"/>
      <c r="T24" s="10"/>
      <c r="U24" s="10"/>
      <c r="V24" s="10"/>
      <c r="W24" s="10"/>
      <c r="X24" s="10"/>
      <c r="Y24" s="10"/>
      <c r="Z24" s="11"/>
      <c r="AA24" s="11"/>
      <c r="AB24" s="11"/>
      <c r="AC24" s="11"/>
      <c r="AD24" s="11"/>
      <c r="AE24" s="11"/>
      <c r="AF24" s="11"/>
      <c r="AG24" s="11"/>
      <c r="AH24" s="11"/>
      <c r="AI24" s="11"/>
      <c r="AJ24" s="11"/>
      <c r="AK24" s="11"/>
      <c r="AL24" s="11"/>
      <c r="AM24" s="11"/>
      <c r="AN24" s="11"/>
      <c r="AO24" s="11"/>
      <c r="AP24" s="11"/>
      <c r="AQ24" s="11"/>
      <c r="AR24" s="1"/>
    </row>
    <row r="25" spans="2:44" ht="15">
      <c r="B25" s="1"/>
      <c r="C25" s="9"/>
      <c r="D25" s="10"/>
      <c r="E25" s="10"/>
      <c r="F25" s="10"/>
      <c r="G25" s="10"/>
      <c r="H25" s="10"/>
      <c r="I25" s="10"/>
      <c r="J25" s="10"/>
      <c r="K25" s="10"/>
      <c r="L25" s="10"/>
      <c r="M25" s="10"/>
      <c r="N25" s="10"/>
      <c r="O25" s="10"/>
      <c r="P25" s="10"/>
      <c r="Q25" s="10"/>
      <c r="R25" s="10"/>
      <c r="S25" s="10"/>
      <c r="T25" s="10"/>
      <c r="U25" s="10"/>
      <c r="V25" s="10"/>
      <c r="W25" s="10"/>
      <c r="X25" s="10"/>
      <c r="Y25" s="10"/>
      <c r="Z25" s="11"/>
      <c r="AA25" s="11"/>
      <c r="AB25" s="11"/>
      <c r="AC25" s="11"/>
      <c r="AD25" s="11"/>
      <c r="AE25" s="11"/>
      <c r="AF25" s="11"/>
      <c r="AG25" s="11"/>
      <c r="AH25" s="11"/>
      <c r="AI25" s="11"/>
      <c r="AJ25" s="11"/>
      <c r="AK25" s="11"/>
      <c r="AL25" s="11"/>
      <c r="AM25" s="11"/>
      <c r="AN25" s="11"/>
      <c r="AO25" s="11"/>
      <c r="AP25" s="11"/>
      <c r="AQ25" s="11"/>
      <c r="AR25" s="1"/>
    </row>
    <row r="26" spans="2:44" ht="15">
      <c r="B26" s="1"/>
      <c r="C26" s="9"/>
      <c r="D26" s="10"/>
      <c r="E26" s="10"/>
      <c r="F26" s="10"/>
      <c r="G26" s="10"/>
      <c r="H26" s="10"/>
      <c r="I26" s="10"/>
      <c r="J26" s="10"/>
      <c r="K26" s="10"/>
      <c r="L26" s="10"/>
      <c r="M26" s="10"/>
      <c r="N26" s="10"/>
      <c r="O26" s="10"/>
      <c r="P26" s="10"/>
      <c r="Q26" s="10"/>
      <c r="R26" s="10"/>
      <c r="S26" s="10"/>
      <c r="T26" s="10"/>
      <c r="U26" s="10"/>
      <c r="V26" s="10"/>
      <c r="W26" s="10"/>
      <c r="X26" s="10"/>
      <c r="Y26" s="10"/>
      <c r="Z26" s="11"/>
      <c r="AA26" s="11"/>
      <c r="AB26" s="11"/>
      <c r="AC26" s="11"/>
      <c r="AD26" s="11"/>
      <c r="AE26" s="11"/>
      <c r="AF26" s="11"/>
      <c r="AG26" s="11"/>
      <c r="AH26" s="11"/>
      <c r="AI26" s="11"/>
      <c r="AJ26" s="11"/>
      <c r="AK26" s="11"/>
      <c r="AL26" s="11"/>
      <c r="AM26" s="11"/>
      <c r="AN26" s="11"/>
      <c r="AO26" s="11"/>
      <c r="AP26" s="11"/>
      <c r="AQ26" s="11"/>
      <c r="AR26" s="1"/>
    </row>
    <row r="27" spans="2:44" ht="15">
      <c r="B27" s="1"/>
      <c r="C27" s="9"/>
      <c r="D27" s="10"/>
      <c r="E27" s="10"/>
      <c r="F27" s="10"/>
      <c r="G27" s="10"/>
      <c r="H27" s="10"/>
      <c r="I27" s="10"/>
      <c r="J27" s="10"/>
      <c r="K27" s="10"/>
      <c r="L27" s="10"/>
      <c r="M27" s="10"/>
      <c r="N27" s="10"/>
      <c r="O27" s="10"/>
      <c r="P27" s="10"/>
      <c r="Q27" s="10"/>
      <c r="R27" s="10"/>
      <c r="S27" s="10"/>
      <c r="T27" s="10"/>
      <c r="U27" s="10"/>
      <c r="V27" s="10"/>
      <c r="W27" s="10"/>
      <c r="X27" s="10"/>
      <c r="Y27" s="10"/>
      <c r="Z27" s="11"/>
      <c r="AA27" s="11"/>
      <c r="AB27" s="11"/>
      <c r="AC27" s="11"/>
      <c r="AD27" s="11"/>
      <c r="AE27" s="11"/>
      <c r="AF27" s="11"/>
      <c r="AG27" s="11"/>
      <c r="AH27" s="11"/>
      <c r="AI27" s="11"/>
      <c r="AJ27" s="11"/>
      <c r="AK27" s="11"/>
      <c r="AL27" s="11"/>
      <c r="AM27" s="11"/>
      <c r="AN27" s="11"/>
      <c r="AO27" s="11"/>
      <c r="AP27" s="11"/>
      <c r="AQ27" s="11"/>
      <c r="AR27" s="1"/>
    </row>
    <row r="28" spans="2:44" ht="21.75" customHeight="1">
      <c r="B28" s="1"/>
      <c r="C28" s="9"/>
      <c r="D28" s="10"/>
      <c r="E28" s="10"/>
      <c r="F28" s="10"/>
      <c r="G28" s="10"/>
      <c r="H28" s="10"/>
      <c r="I28" s="10"/>
      <c r="J28" s="10"/>
      <c r="K28" s="10"/>
      <c r="L28" s="10"/>
      <c r="M28" s="10"/>
      <c r="N28" s="10"/>
      <c r="O28" s="10"/>
      <c r="P28" s="10"/>
      <c r="Q28" s="10"/>
      <c r="R28" s="10"/>
      <c r="S28" s="10"/>
      <c r="T28" s="10"/>
      <c r="U28" s="10"/>
      <c r="V28" s="10"/>
      <c r="W28" s="10"/>
      <c r="X28" s="10"/>
      <c r="Y28" s="10"/>
      <c r="Z28" s="11"/>
      <c r="AA28" s="11"/>
      <c r="AB28" s="11"/>
      <c r="AC28" s="11"/>
      <c r="AD28" s="11"/>
      <c r="AE28" s="11"/>
      <c r="AF28" s="11"/>
      <c r="AG28" s="11"/>
      <c r="AH28" s="11"/>
      <c r="AI28" s="11"/>
      <c r="AJ28" s="11"/>
      <c r="AK28" s="11"/>
      <c r="AL28" s="11"/>
      <c r="AM28" s="11"/>
      <c r="AN28" s="11"/>
      <c r="AO28" s="11"/>
      <c r="AP28" s="11"/>
      <c r="AQ28" s="11"/>
      <c r="AR28" s="1"/>
    </row>
    <row r="29" spans="2:44" ht="1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row>
    <row r="30" spans="2:44" ht="1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row>
    <row r="31" spans="2:44" ht="1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row>
    <row r="32" spans="2:44" ht="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row>
  </sheetData>
  <sheetProtection/>
  <mergeCells count="2">
    <mergeCell ref="B2:AP2"/>
    <mergeCell ref="B14:AM14"/>
  </mergeCells>
  <hyperlinks>
    <hyperlink ref="B15" location="'normal weight'!A1" display="normal weight"/>
    <hyperlink ref="C15" location="overweight!A1" display="overweight"/>
    <hyperlink ref="D15" location="obese!A1" display="obese"/>
  </hyperlinks>
  <printOptions/>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AL506"/>
  <sheetViews>
    <sheetView zoomScalePageLayoutView="0" workbookViewId="0" topLeftCell="E1">
      <selection activeCell="E1" sqref="E1"/>
    </sheetView>
  </sheetViews>
  <sheetFormatPr defaultColWidth="11.421875" defaultRowHeight="15"/>
  <cols>
    <col min="1" max="4" width="11.421875" style="34" hidden="1" customWidth="1"/>
    <col min="5" max="5" width="2.8515625" style="1" customWidth="1"/>
    <col min="6" max="6" width="2.00390625" style="6" customWidth="1"/>
    <col min="7" max="7" width="16.28125" style="1" hidden="1" customWidth="1"/>
    <col min="8" max="8" width="20.57421875" style="0" hidden="1" customWidth="1"/>
    <col min="9" max="9" width="18.7109375" style="0" hidden="1" customWidth="1"/>
    <col min="10" max="10" width="36.421875" style="0" customWidth="1"/>
    <col min="11" max="11" width="11.8515625" style="0" customWidth="1"/>
  </cols>
  <sheetData>
    <row r="1" spans="1:6" s="1" customFormat="1" ht="15.75" customHeight="1">
      <c r="A1" s="142" t="s">
        <v>0</v>
      </c>
      <c r="B1" s="142" t="s">
        <v>1</v>
      </c>
      <c r="C1" s="142" t="s">
        <v>2</v>
      </c>
      <c r="D1" s="142" t="s">
        <v>3</v>
      </c>
      <c r="F1" s="6"/>
    </row>
    <row r="2" spans="1:31" ht="9.75" customHeight="1">
      <c r="A2" s="142">
        <v>5</v>
      </c>
      <c r="B2" s="142">
        <v>0.63069203</v>
      </c>
      <c r="C2" s="142" t="s">
        <v>8</v>
      </c>
      <c r="D2" s="142" t="s">
        <v>4</v>
      </c>
      <c r="F2" s="67" t="s">
        <v>48</v>
      </c>
      <c r="G2" s="67"/>
      <c r="H2" s="67"/>
      <c r="I2" s="67"/>
      <c r="J2" s="67"/>
      <c r="K2" s="68"/>
      <c r="L2" s="68"/>
      <c r="M2" s="68"/>
      <c r="N2" s="68"/>
      <c r="O2" s="68"/>
      <c r="P2" s="69"/>
      <c r="Q2" s="1"/>
      <c r="R2" s="1"/>
      <c r="S2" s="1"/>
      <c r="T2" s="1"/>
      <c r="U2" s="1"/>
      <c r="V2" s="1"/>
      <c r="W2" s="1"/>
      <c r="X2" s="1"/>
      <c r="Y2" s="1"/>
      <c r="Z2" s="1"/>
      <c r="AA2" s="1"/>
      <c r="AB2" s="1"/>
      <c r="AC2" s="1"/>
      <c r="AD2" s="1"/>
      <c r="AE2" s="1"/>
    </row>
    <row r="3" spans="1:31" ht="8.25" customHeight="1">
      <c r="A3" s="142">
        <v>9</v>
      </c>
      <c r="B3" s="142">
        <v>0.62225378</v>
      </c>
      <c r="C3" s="142" t="s">
        <v>8</v>
      </c>
      <c r="D3" s="142" t="s">
        <v>4</v>
      </c>
      <c r="F3" s="68"/>
      <c r="G3" s="68"/>
      <c r="H3" s="68"/>
      <c r="I3" s="68"/>
      <c r="J3" s="68"/>
      <c r="K3" s="68"/>
      <c r="L3" s="68"/>
      <c r="M3" s="68"/>
      <c r="N3" s="68"/>
      <c r="O3" s="68"/>
      <c r="P3" s="69"/>
      <c r="Q3" s="1"/>
      <c r="R3" s="1"/>
      <c r="S3" s="1"/>
      <c r="T3" s="1"/>
      <c r="U3" s="1"/>
      <c r="V3" s="1"/>
      <c r="W3" s="1"/>
      <c r="X3" s="1"/>
      <c r="Y3" s="1"/>
      <c r="Z3" s="1"/>
      <c r="AA3" s="1"/>
      <c r="AB3" s="1"/>
      <c r="AC3" s="1"/>
      <c r="AD3" s="1"/>
      <c r="AE3" s="1"/>
    </row>
    <row r="4" spans="1:31" ht="39" customHeight="1" thickBot="1">
      <c r="A4" s="142">
        <v>13</v>
      </c>
      <c r="B4" s="142">
        <v>0.70015937</v>
      </c>
      <c r="C4" s="142" t="s">
        <v>8</v>
      </c>
      <c r="D4" s="142" t="s">
        <v>4</v>
      </c>
      <c r="F4" s="68"/>
      <c r="G4" s="68"/>
      <c r="H4" s="68"/>
      <c r="I4" s="68"/>
      <c r="J4" s="68"/>
      <c r="K4" s="68"/>
      <c r="L4" s="68"/>
      <c r="M4" s="68"/>
      <c r="N4" s="68"/>
      <c r="O4" s="68"/>
      <c r="P4" s="69"/>
      <c r="Q4" s="1"/>
      <c r="R4" s="1"/>
      <c r="S4" s="1"/>
      <c r="T4" s="1"/>
      <c r="U4" s="1"/>
      <c r="V4" s="1"/>
      <c r="W4" s="1"/>
      <c r="X4" s="1"/>
      <c r="Y4" s="1"/>
      <c r="Z4" s="1"/>
      <c r="AA4" s="1"/>
      <c r="AB4" s="1"/>
      <c r="AC4" s="1"/>
      <c r="AD4" s="1"/>
      <c r="AE4" s="1"/>
    </row>
    <row r="5" spans="1:32" ht="64.5" customHeight="1" thickBot="1">
      <c r="A5" s="142">
        <v>17</v>
      </c>
      <c r="B5" s="142">
        <v>0.69610152</v>
      </c>
      <c r="C5" s="142" t="s">
        <v>8</v>
      </c>
      <c r="D5" s="142" t="s">
        <v>4</v>
      </c>
      <c r="F5" s="57"/>
      <c r="G5" s="58"/>
      <c r="H5" s="59"/>
      <c r="I5" s="60"/>
      <c r="J5" s="81" t="e">
        <f>IF(I8="inadequate","The probability to fall below the recommended ranges for adequate or excessive GWG at the end of pregnancy is",IF(I8="excessive","The probability to exceed the recommended ranges for adequate or inadequate GWG at the end of pregnancy is","not applicable"))</f>
        <v>#VALUE!</v>
      </c>
      <c r="K5" s="82"/>
      <c r="L5" s="83"/>
      <c r="M5" s="1"/>
      <c r="N5" s="1"/>
      <c r="O5" s="1"/>
      <c r="P5" s="1"/>
      <c r="Q5" s="1"/>
      <c r="R5" s="1"/>
      <c r="S5" s="1"/>
      <c r="T5" s="1"/>
      <c r="U5" s="1"/>
      <c r="V5" s="1"/>
      <c r="W5" s="1"/>
      <c r="X5" s="1"/>
      <c r="Y5" s="1"/>
      <c r="Z5" s="1"/>
      <c r="AA5" s="1"/>
      <c r="AB5" s="1"/>
      <c r="AC5" s="1"/>
      <c r="AD5" s="1"/>
      <c r="AE5" s="1"/>
      <c r="AF5" s="1"/>
    </row>
    <row r="6" spans="1:31" ht="36.75" customHeight="1" thickBot="1">
      <c r="A6" s="142">
        <v>21</v>
      </c>
      <c r="B6" s="142">
        <v>0.72956036</v>
      </c>
      <c r="C6" s="142" t="s">
        <v>8</v>
      </c>
      <c r="D6" s="142" t="s">
        <v>4</v>
      </c>
      <c r="F6" s="61"/>
      <c r="G6" s="62" t="s">
        <v>43</v>
      </c>
      <c r="H6" s="63" t="s">
        <v>12</v>
      </c>
      <c r="I6" s="64" t="s">
        <v>13</v>
      </c>
      <c r="J6" s="84" t="e">
        <f>IF(OR(I8="inadequate",I8="excessive"),LOOKUP(2,1/(A2:A217&amp;C2:C217&amp;D2:D217=G8&amp;H8&amp;I8),B2:B217),"only risk for excessive or inadequate GWG can be calculated")</f>
        <v>#VALUE!</v>
      </c>
      <c r="K6" s="85"/>
      <c r="L6" s="86"/>
      <c r="M6" s="1"/>
      <c r="N6" s="1"/>
      <c r="O6" s="1"/>
      <c r="P6" s="1"/>
      <c r="Q6" s="1"/>
      <c r="R6" s="1"/>
      <c r="S6" s="1"/>
      <c r="T6" s="1"/>
      <c r="U6" s="1"/>
      <c r="V6" s="1"/>
      <c r="W6" s="1"/>
      <c r="X6" s="1"/>
      <c r="Y6" s="1"/>
      <c r="Z6" s="1"/>
      <c r="AA6" s="1"/>
      <c r="AB6" s="1"/>
      <c r="AC6" s="1"/>
      <c r="AD6" s="1"/>
      <c r="AE6" s="1"/>
    </row>
    <row r="7" spans="1:12" s="1" customFormat="1" ht="11.25" customHeight="1">
      <c r="A7" s="142">
        <v>25</v>
      </c>
      <c r="B7" s="142">
        <v>0.77199011</v>
      </c>
      <c r="C7" s="142" t="s">
        <v>8</v>
      </c>
      <c r="D7" s="142" t="s">
        <v>4</v>
      </c>
      <c r="F7" s="65"/>
      <c r="G7" s="66"/>
      <c r="H7" s="66"/>
      <c r="I7" s="66"/>
      <c r="J7" s="56"/>
      <c r="K7" s="35"/>
      <c r="L7" s="35"/>
    </row>
    <row r="8" spans="1:31" ht="81.75" customHeight="1">
      <c r="A8" s="142">
        <v>29</v>
      </c>
      <c r="B8" s="142">
        <v>0.80450355</v>
      </c>
      <c r="C8" s="142" t="s">
        <v>8</v>
      </c>
      <c r="D8" s="142" t="s">
        <v>4</v>
      </c>
      <c r="F8" s="50"/>
      <c r="G8" s="51" t="str">
        <f>'Step 2 Calculate weight gain'!C8</f>
        <v> </v>
      </c>
      <c r="H8" s="52" t="e">
        <f>'Step 1 BMI calculation'!C11</f>
        <v>#VALUE!</v>
      </c>
      <c r="I8" s="53" t="e">
        <f>IF(H8="normal weight",LOOKUP("inadequate"&amp;"excessive",'normal weight'!C8:AP8,'normal weight'!C8:AP8),IF(H8="overweight",LOOKUP("inadequate"&amp;"excessive",overweight!C8:AP8,overweight!C8:AP8),IF(H8="obese",LOOKUP("inadequate"&amp;"excessive",obese!C8:AP8,obese!C8:AP8))))</f>
        <v>#VALUE!</v>
      </c>
      <c r="J8" s="141" t="s">
        <v>50</v>
      </c>
      <c r="K8" s="141"/>
      <c r="L8" s="141"/>
      <c r="M8" s="141"/>
      <c r="N8" s="141"/>
      <c r="O8" s="141"/>
      <c r="P8" s="141"/>
      <c r="Q8" s="1"/>
      <c r="R8" s="1"/>
      <c r="S8" s="1"/>
      <c r="T8" s="1"/>
      <c r="U8" s="1"/>
      <c r="V8" s="1"/>
      <c r="W8" s="1"/>
      <c r="X8" s="1"/>
      <c r="Y8" s="1"/>
      <c r="Z8" s="1"/>
      <c r="AA8" s="1"/>
      <c r="AB8" s="1"/>
      <c r="AC8" s="1"/>
      <c r="AD8" s="1"/>
      <c r="AE8" s="1"/>
    </row>
    <row r="9" spans="1:31" s="34" customFormat="1" ht="18.75" customHeight="1" thickBot="1">
      <c r="A9" s="142">
        <v>33</v>
      </c>
      <c r="B9" s="142">
        <v>0.81084433</v>
      </c>
      <c r="C9" s="142" t="s">
        <v>8</v>
      </c>
      <c r="D9" s="142" t="s">
        <v>4</v>
      </c>
      <c r="E9" s="35"/>
      <c r="F9" s="54"/>
      <c r="G9" s="55"/>
      <c r="H9" s="55"/>
      <c r="I9" s="55"/>
      <c r="J9" s="2"/>
      <c r="K9" s="1"/>
      <c r="L9" s="1"/>
      <c r="M9" s="35"/>
      <c r="N9" s="35"/>
      <c r="O9" s="35"/>
      <c r="P9" s="35"/>
      <c r="Q9" s="35"/>
      <c r="R9" s="35"/>
      <c r="S9" s="35"/>
      <c r="T9" s="35"/>
      <c r="U9" s="35"/>
      <c r="V9" s="35"/>
      <c r="W9" s="35"/>
      <c r="X9" s="35"/>
      <c r="Y9" s="35"/>
      <c r="Z9" s="35"/>
      <c r="AA9" s="35"/>
      <c r="AB9" s="35"/>
      <c r="AC9" s="35"/>
      <c r="AD9" s="35"/>
      <c r="AE9" s="35"/>
    </row>
    <row r="10" spans="1:31" s="34" customFormat="1" ht="18.75" customHeight="1" thickBot="1">
      <c r="A10" s="142">
        <v>37</v>
      </c>
      <c r="B10" s="142">
        <v>0.87750095</v>
      </c>
      <c r="C10" s="142" t="s">
        <v>8</v>
      </c>
      <c r="D10" s="142" t="s">
        <v>4</v>
      </c>
      <c r="E10" s="35"/>
      <c r="F10" s="54"/>
      <c r="G10" s="55"/>
      <c r="H10" s="55"/>
      <c r="I10" s="55"/>
      <c r="J10" s="140" t="s">
        <v>83</v>
      </c>
      <c r="K10" s="1"/>
      <c r="L10" s="1"/>
      <c r="M10" s="35"/>
      <c r="N10" s="35"/>
      <c r="O10" s="35"/>
      <c r="P10" s="35"/>
      <c r="Q10" s="35"/>
      <c r="R10" s="35"/>
      <c r="S10" s="35"/>
      <c r="T10" s="35"/>
      <c r="U10" s="35"/>
      <c r="V10" s="35"/>
      <c r="W10" s="35"/>
      <c r="X10" s="35"/>
      <c r="Y10" s="35"/>
      <c r="Z10" s="35"/>
      <c r="AA10" s="35"/>
      <c r="AB10" s="35"/>
      <c r="AC10" s="35"/>
      <c r="AD10" s="35"/>
      <c r="AE10" s="35"/>
    </row>
    <row r="11" spans="1:31" ht="15">
      <c r="A11" s="142">
        <v>6</v>
      </c>
      <c r="B11" s="142">
        <v>0.63069203</v>
      </c>
      <c r="C11" s="142" t="s">
        <v>8</v>
      </c>
      <c r="D11" s="142" t="s">
        <v>4</v>
      </c>
      <c r="F11" s="4"/>
      <c r="H11" s="1"/>
      <c r="I11" s="1"/>
      <c r="J11" s="45"/>
      <c r="K11" s="35"/>
      <c r="L11" s="35"/>
      <c r="M11" s="1"/>
      <c r="N11" s="1"/>
      <c r="O11" s="1"/>
      <c r="P11" s="1"/>
      <c r="Q11" s="1"/>
      <c r="R11" s="1"/>
      <c r="S11" s="1"/>
      <c r="T11" s="1"/>
      <c r="U11" s="1"/>
      <c r="V11" s="1"/>
      <c r="W11" s="1"/>
      <c r="X11" s="1"/>
      <c r="Y11" s="1"/>
      <c r="Z11" s="1"/>
      <c r="AA11" s="1"/>
      <c r="AB11" s="1"/>
      <c r="AC11" s="1"/>
      <c r="AD11" s="1"/>
      <c r="AE11" s="1"/>
    </row>
    <row r="12" spans="1:31" ht="63" customHeight="1">
      <c r="A12" s="142">
        <v>10</v>
      </c>
      <c r="B12" s="142">
        <v>0.62225378</v>
      </c>
      <c r="C12" s="142" t="s">
        <v>8</v>
      </c>
      <c r="D12" s="142" t="s">
        <v>4</v>
      </c>
      <c r="E12" s="33"/>
      <c r="F12" s="96"/>
      <c r="G12" s="97"/>
      <c r="H12" s="97"/>
      <c r="I12" s="97"/>
      <c r="J12" s="97"/>
      <c r="K12" s="30"/>
      <c r="L12" s="30"/>
      <c r="M12" s="1"/>
      <c r="N12" s="1"/>
      <c r="O12" s="1"/>
      <c r="P12" s="1"/>
      <c r="Q12" s="1"/>
      <c r="R12" s="1"/>
      <c r="S12" s="1"/>
      <c r="T12" s="1"/>
      <c r="U12" s="1"/>
      <c r="V12" s="1"/>
      <c r="W12" s="1"/>
      <c r="X12" s="1"/>
      <c r="Y12" s="1"/>
      <c r="Z12" s="1"/>
      <c r="AA12" s="1"/>
      <c r="AB12" s="1"/>
      <c r="AC12" s="1"/>
      <c r="AD12" s="1"/>
      <c r="AE12" s="1"/>
    </row>
    <row r="13" spans="1:31" s="34" customFormat="1" ht="63" customHeight="1">
      <c r="A13" s="142">
        <v>14</v>
      </c>
      <c r="B13" s="142">
        <v>0.70015937</v>
      </c>
      <c r="C13" s="142" t="s">
        <v>8</v>
      </c>
      <c r="D13" s="142" t="s">
        <v>4</v>
      </c>
      <c r="E13" s="35"/>
      <c r="F13" s="96"/>
      <c r="G13" s="97"/>
      <c r="H13" s="97"/>
      <c r="I13" s="97"/>
      <c r="J13" s="98"/>
      <c r="K13" s="33"/>
      <c r="L13" s="33"/>
      <c r="M13" s="57"/>
      <c r="N13" s="57"/>
      <c r="O13" s="57"/>
      <c r="P13" s="57"/>
      <c r="Q13" s="57"/>
      <c r="R13" s="57"/>
      <c r="S13" s="35"/>
      <c r="T13" s="35"/>
      <c r="U13" s="35"/>
      <c r="V13" s="35"/>
      <c r="W13" s="35"/>
      <c r="X13" s="35"/>
      <c r="Y13" s="35"/>
      <c r="Z13" s="35"/>
      <c r="AA13" s="35"/>
      <c r="AB13" s="35"/>
      <c r="AC13" s="35"/>
      <c r="AD13" s="35"/>
      <c r="AE13" s="35"/>
    </row>
    <row r="14" spans="1:31" s="34" customFormat="1" ht="63" customHeight="1">
      <c r="A14" s="142">
        <v>18</v>
      </c>
      <c r="B14" s="142">
        <v>0.69610152</v>
      </c>
      <c r="C14" s="142" t="s">
        <v>8</v>
      </c>
      <c r="D14" s="142" t="s">
        <v>4</v>
      </c>
      <c r="E14" s="30"/>
      <c r="F14" s="99"/>
      <c r="G14" s="97"/>
      <c r="H14" s="97"/>
      <c r="I14" s="97"/>
      <c r="J14" s="50"/>
      <c r="K14" s="50"/>
      <c r="L14" s="50"/>
      <c r="M14" s="33"/>
      <c r="N14" s="33"/>
      <c r="O14" s="57"/>
      <c r="P14" s="57"/>
      <c r="Q14" s="57"/>
      <c r="R14" s="57"/>
      <c r="S14" s="35"/>
      <c r="T14" s="35"/>
      <c r="U14" s="35"/>
      <c r="V14" s="35"/>
      <c r="W14" s="35"/>
      <c r="X14" s="35"/>
      <c r="Y14" s="35"/>
      <c r="Z14" s="35"/>
      <c r="AA14" s="35"/>
      <c r="AB14" s="35"/>
      <c r="AC14" s="35"/>
      <c r="AD14" s="35"/>
      <c r="AE14" s="35"/>
    </row>
    <row r="15" spans="1:31" ht="15">
      <c r="A15" s="142">
        <v>22</v>
      </c>
      <c r="B15" s="142">
        <v>0.72956036</v>
      </c>
      <c r="C15" s="142" t="s">
        <v>8</v>
      </c>
      <c r="D15" s="142" t="s">
        <v>4</v>
      </c>
      <c r="E15" s="30"/>
      <c r="F15" s="33"/>
      <c r="G15" s="33"/>
      <c r="H15" s="33"/>
      <c r="I15" s="33"/>
      <c r="J15" s="100"/>
      <c r="K15" s="101"/>
      <c r="L15" s="102"/>
      <c r="M15" s="33"/>
      <c r="N15" s="33"/>
      <c r="O15" s="57"/>
      <c r="P15" s="57"/>
      <c r="Q15" s="57"/>
      <c r="R15" s="57"/>
      <c r="S15" s="1"/>
      <c r="T15" s="1"/>
      <c r="U15" s="1"/>
      <c r="V15" s="1"/>
      <c r="W15" s="1"/>
      <c r="X15" s="1"/>
      <c r="Y15" s="1"/>
      <c r="Z15" s="1"/>
      <c r="AA15" s="1"/>
      <c r="AB15" s="1"/>
      <c r="AC15" s="1"/>
      <c r="AD15" s="1"/>
      <c r="AE15" s="1"/>
    </row>
    <row r="16" spans="1:30" ht="14.25" customHeight="1">
      <c r="A16" s="142">
        <v>26</v>
      </c>
      <c r="B16" s="142">
        <v>0.77199011</v>
      </c>
      <c r="C16" s="142" t="s">
        <v>8</v>
      </c>
      <c r="D16" s="142" t="s">
        <v>4</v>
      </c>
      <c r="F16" s="50"/>
      <c r="G16" s="50"/>
      <c r="H16" s="50"/>
      <c r="I16" s="50"/>
      <c r="J16" s="100"/>
      <c r="K16" s="103"/>
      <c r="L16" s="104"/>
      <c r="M16" s="57"/>
      <c r="N16" s="57"/>
      <c r="O16" s="57"/>
      <c r="P16" s="57"/>
      <c r="Q16" s="57"/>
      <c r="R16" s="57"/>
      <c r="S16" s="1"/>
      <c r="T16" s="1"/>
      <c r="U16" s="1"/>
      <c r="V16" s="1"/>
      <c r="W16" s="1"/>
      <c r="X16" s="1"/>
      <c r="Y16" s="1"/>
      <c r="Z16" s="1"/>
      <c r="AA16" s="1"/>
      <c r="AB16" s="1"/>
      <c r="AC16" s="1"/>
      <c r="AD16" s="1"/>
    </row>
    <row r="17" spans="1:30" ht="14.25" customHeight="1">
      <c r="A17" s="142">
        <v>30</v>
      </c>
      <c r="B17" s="142">
        <v>0.80450355</v>
      </c>
      <c r="C17" s="142" t="s">
        <v>8</v>
      </c>
      <c r="D17" s="142" t="s">
        <v>4</v>
      </c>
      <c r="F17" s="104"/>
      <c r="G17" s="104"/>
      <c r="H17" s="105"/>
      <c r="I17" s="106"/>
      <c r="J17" s="100"/>
      <c r="K17" s="101"/>
      <c r="L17" s="102"/>
      <c r="M17" s="57"/>
      <c r="N17" s="57"/>
      <c r="O17" s="57"/>
      <c r="P17" s="57"/>
      <c r="Q17" s="57"/>
      <c r="R17" s="57"/>
      <c r="S17" s="1"/>
      <c r="T17" s="1"/>
      <c r="U17" s="1"/>
      <c r="V17" s="1"/>
      <c r="W17" s="1"/>
      <c r="X17" s="1"/>
      <c r="Y17" s="1"/>
      <c r="Z17" s="1"/>
      <c r="AA17" s="1"/>
      <c r="AB17" s="1"/>
      <c r="AC17" s="1"/>
      <c r="AD17" s="1"/>
    </row>
    <row r="18" spans="1:30" ht="14.25" customHeight="1">
      <c r="A18" s="142">
        <v>34</v>
      </c>
      <c r="B18" s="142">
        <v>0.81084433</v>
      </c>
      <c r="C18" s="142" t="s">
        <v>8</v>
      </c>
      <c r="D18" s="142" t="s">
        <v>4</v>
      </c>
      <c r="F18" s="104"/>
      <c r="G18" s="104"/>
      <c r="H18" s="105"/>
      <c r="I18" s="106"/>
      <c r="J18" s="100"/>
      <c r="K18" s="100"/>
      <c r="L18" s="104"/>
      <c r="M18" s="57"/>
      <c r="N18" s="57"/>
      <c r="O18" s="57"/>
      <c r="P18" s="57"/>
      <c r="Q18" s="57"/>
      <c r="R18" s="57"/>
      <c r="S18" s="1"/>
      <c r="T18" s="1"/>
      <c r="U18" s="1"/>
      <c r="V18" s="1"/>
      <c r="W18" s="1"/>
      <c r="X18" s="1"/>
      <c r="Y18" s="1"/>
      <c r="Z18" s="1"/>
      <c r="AA18" s="1"/>
      <c r="AB18" s="1"/>
      <c r="AC18" s="1"/>
      <c r="AD18" s="1"/>
    </row>
    <row r="19" spans="1:30" ht="14.25" customHeight="1">
      <c r="A19" s="142">
        <v>38</v>
      </c>
      <c r="B19" s="142">
        <v>0.87750095</v>
      </c>
      <c r="C19" s="142" t="s">
        <v>8</v>
      </c>
      <c r="D19" s="142" t="s">
        <v>4</v>
      </c>
      <c r="F19" s="104"/>
      <c r="G19" s="104"/>
      <c r="H19" s="105"/>
      <c r="I19" s="106"/>
      <c r="J19" s="100"/>
      <c r="K19" s="100"/>
      <c r="L19" s="104"/>
      <c r="M19" s="57"/>
      <c r="N19" s="57"/>
      <c r="O19" s="57"/>
      <c r="P19" s="57"/>
      <c r="Q19" s="57"/>
      <c r="R19" s="57"/>
      <c r="S19" s="1"/>
      <c r="T19" s="1"/>
      <c r="U19" s="1"/>
      <c r="V19" s="1"/>
      <c r="W19" s="1"/>
      <c r="X19" s="1"/>
      <c r="Y19" s="1"/>
      <c r="Z19" s="1"/>
      <c r="AA19" s="1"/>
      <c r="AB19" s="1"/>
      <c r="AC19" s="1"/>
      <c r="AD19" s="1"/>
    </row>
    <row r="20" spans="1:30" ht="14.25" customHeight="1">
      <c r="A20" s="142">
        <v>7</v>
      </c>
      <c r="B20" s="142">
        <v>0.63069203</v>
      </c>
      <c r="C20" s="142" t="s">
        <v>8</v>
      </c>
      <c r="D20" s="142" t="s">
        <v>4</v>
      </c>
      <c r="F20" s="104"/>
      <c r="G20" s="104"/>
      <c r="H20" s="105"/>
      <c r="I20" s="106"/>
      <c r="J20" s="100"/>
      <c r="K20" s="100"/>
      <c r="L20" s="104"/>
      <c r="M20" s="57"/>
      <c r="N20" s="57"/>
      <c r="O20" s="57"/>
      <c r="P20" s="57"/>
      <c r="Q20" s="57"/>
      <c r="R20" s="57"/>
      <c r="S20" s="1"/>
      <c r="T20" s="1"/>
      <c r="U20" s="1"/>
      <c r="V20" s="1"/>
      <c r="W20" s="1"/>
      <c r="X20" s="1"/>
      <c r="Y20" s="1"/>
      <c r="Z20" s="1"/>
      <c r="AA20" s="1"/>
      <c r="AB20" s="1"/>
      <c r="AC20" s="1"/>
      <c r="AD20" s="1"/>
    </row>
    <row r="21" spans="1:30" ht="15">
      <c r="A21" s="142">
        <v>11</v>
      </c>
      <c r="B21" s="142">
        <v>0.62225378</v>
      </c>
      <c r="C21" s="142" t="s">
        <v>8</v>
      </c>
      <c r="D21" s="142" t="s">
        <v>4</v>
      </c>
      <c r="F21" s="104"/>
      <c r="G21" s="104"/>
      <c r="H21" s="105"/>
      <c r="I21" s="106"/>
      <c r="J21" s="100"/>
      <c r="K21" s="100"/>
      <c r="L21" s="104"/>
      <c r="M21" s="57"/>
      <c r="N21" s="57"/>
      <c r="O21" s="57"/>
      <c r="P21" s="57"/>
      <c r="Q21" s="57"/>
      <c r="R21" s="57"/>
      <c r="S21" s="1"/>
      <c r="T21" s="1"/>
      <c r="U21" s="1"/>
      <c r="V21" s="1"/>
      <c r="W21" s="1"/>
      <c r="X21" s="1"/>
      <c r="Y21" s="1"/>
      <c r="Z21" s="1"/>
      <c r="AA21" s="1"/>
      <c r="AB21" s="1"/>
      <c r="AC21" s="1"/>
      <c r="AD21" s="1"/>
    </row>
    <row r="22" spans="1:30" ht="15">
      <c r="A22" s="142">
        <v>15</v>
      </c>
      <c r="B22" s="142">
        <v>0.70015937</v>
      </c>
      <c r="C22" s="142" t="s">
        <v>8</v>
      </c>
      <c r="D22" s="142" t="s">
        <v>4</v>
      </c>
      <c r="F22" s="104"/>
      <c r="G22" s="104"/>
      <c r="H22" s="105"/>
      <c r="I22" s="106"/>
      <c r="J22" s="100"/>
      <c r="K22" s="100"/>
      <c r="L22" s="104"/>
      <c r="M22" s="57"/>
      <c r="N22" s="57"/>
      <c r="O22" s="57"/>
      <c r="P22" s="57"/>
      <c r="Q22" s="57"/>
      <c r="R22" s="57"/>
      <c r="S22" s="1"/>
      <c r="T22" s="1"/>
      <c r="U22" s="1"/>
      <c r="V22" s="1"/>
      <c r="W22" s="1"/>
      <c r="X22" s="1"/>
      <c r="Y22" s="1"/>
      <c r="Z22" s="1"/>
      <c r="AA22" s="1"/>
      <c r="AB22" s="1"/>
      <c r="AC22" s="1"/>
      <c r="AD22" s="1"/>
    </row>
    <row r="23" spans="1:30" ht="15">
      <c r="A23" s="142">
        <v>19</v>
      </c>
      <c r="B23" s="142">
        <v>0.69610152</v>
      </c>
      <c r="C23" s="142" t="s">
        <v>8</v>
      </c>
      <c r="D23" s="142" t="s">
        <v>4</v>
      </c>
      <c r="F23" s="104"/>
      <c r="G23" s="104"/>
      <c r="H23" s="105"/>
      <c r="I23" s="106"/>
      <c r="J23" s="100"/>
      <c r="K23" s="101"/>
      <c r="L23" s="102"/>
      <c r="M23" s="57"/>
      <c r="N23" s="57"/>
      <c r="O23" s="57"/>
      <c r="P23" s="57"/>
      <c r="Q23" s="57"/>
      <c r="R23" s="57"/>
      <c r="S23" s="1"/>
      <c r="T23" s="1"/>
      <c r="U23" s="1"/>
      <c r="V23" s="1"/>
      <c r="W23" s="1"/>
      <c r="X23" s="1"/>
      <c r="Y23" s="1"/>
      <c r="Z23" s="1"/>
      <c r="AA23" s="1"/>
      <c r="AB23" s="1"/>
      <c r="AC23" s="1"/>
      <c r="AD23" s="1"/>
    </row>
    <row r="24" spans="1:30" ht="14.25" customHeight="1">
      <c r="A24" s="142">
        <v>23</v>
      </c>
      <c r="B24" s="142">
        <v>0.72956036</v>
      </c>
      <c r="C24" s="142" t="s">
        <v>8</v>
      </c>
      <c r="D24" s="142" t="s">
        <v>4</v>
      </c>
      <c r="F24" s="104"/>
      <c r="G24" s="104"/>
      <c r="H24" s="105"/>
      <c r="I24" s="106"/>
      <c r="J24" s="100"/>
      <c r="K24" s="100"/>
      <c r="L24" s="104"/>
      <c r="M24" s="57"/>
      <c r="N24" s="57"/>
      <c r="O24" s="57"/>
      <c r="P24" s="57"/>
      <c r="Q24" s="57"/>
      <c r="R24" s="57"/>
      <c r="S24" s="1"/>
      <c r="T24" s="1"/>
      <c r="U24" s="1"/>
      <c r="V24" s="1"/>
      <c r="W24" s="1"/>
      <c r="X24" s="1"/>
      <c r="Y24" s="1"/>
      <c r="Z24" s="1"/>
      <c r="AA24" s="1"/>
      <c r="AB24" s="1"/>
      <c r="AC24" s="1"/>
      <c r="AD24" s="1"/>
    </row>
    <row r="25" spans="1:30" ht="14.25" customHeight="1">
      <c r="A25" s="142">
        <v>27</v>
      </c>
      <c r="B25" s="142">
        <v>0.77199011</v>
      </c>
      <c r="C25" s="142" t="s">
        <v>8</v>
      </c>
      <c r="D25" s="142" t="s">
        <v>4</v>
      </c>
      <c r="F25" s="104"/>
      <c r="G25" s="104"/>
      <c r="H25" s="105"/>
      <c r="I25" s="106"/>
      <c r="J25" s="100"/>
      <c r="K25" s="100"/>
      <c r="L25" s="104"/>
      <c r="M25" s="57"/>
      <c r="N25" s="57"/>
      <c r="O25" s="57"/>
      <c r="P25" s="57"/>
      <c r="Q25" s="57"/>
      <c r="R25" s="57"/>
      <c r="S25" s="1"/>
      <c r="T25" s="1"/>
      <c r="U25" s="1"/>
      <c r="V25" s="1"/>
      <c r="W25" s="1"/>
      <c r="X25" s="1"/>
      <c r="Y25" s="1"/>
      <c r="Z25" s="1"/>
      <c r="AA25" s="1"/>
      <c r="AB25" s="1"/>
      <c r="AC25" s="1"/>
      <c r="AD25" s="1"/>
    </row>
    <row r="26" spans="1:30" ht="15">
      <c r="A26" s="142">
        <v>31</v>
      </c>
      <c r="B26" s="142">
        <v>0.80450355</v>
      </c>
      <c r="C26" s="142" t="s">
        <v>8</v>
      </c>
      <c r="D26" s="142" t="s">
        <v>4</v>
      </c>
      <c r="F26" s="104"/>
      <c r="G26" s="104"/>
      <c r="H26" s="105"/>
      <c r="I26" s="106"/>
      <c r="J26" s="100"/>
      <c r="K26" s="100"/>
      <c r="L26" s="104"/>
      <c r="M26" s="57"/>
      <c r="N26" s="57"/>
      <c r="O26" s="57"/>
      <c r="P26" s="57"/>
      <c r="Q26" s="57"/>
      <c r="R26" s="57"/>
      <c r="S26" s="1"/>
      <c r="T26" s="1"/>
      <c r="U26" s="1"/>
      <c r="V26" s="1"/>
      <c r="W26" s="1"/>
      <c r="X26" s="1"/>
      <c r="Y26" s="1"/>
      <c r="Z26" s="1"/>
      <c r="AA26" s="1"/>
      <c r="AB26" s="1"/>
      <c r="AC26" s="1"/>
      <c r="AD26" s="1"/>
    </row>
    <row r="27" spans="1:30" ht="15">
      <c r="A27" s="142">
        <v>35</v>
      </c>
      <c r="B27" s="142">
        <v>0.81084433</v>
      </c>
      <c r="C27" s="142" t="s">
        <v>8</v>
      </c>
      <c r="D27" s="142" t="s">
        <v>4</v>
      </c>
      <c r="F27" s="104"/>
      <c r="G27" s="104"/>
      <c r="H27" s="105"/>
      <c r="I27" s="106"/>
      <c r="J27" s="100"/>
      <c r="K27" s="100"/>
      <c r="L27" s="104"/>
      <c r="M27" s="57"/>
      <c r="N27" s="57"/>
      <c r="O27" s="57"/>
      <c r="P27" s="57"/>
      <c r="Q27" s="57"/>
      <c r="R27" s="57"/>
      <c r="S27" s="1"/>
      <c r="T27" s="1"/>
      <c r="U27" s="1"/>
      <c r="V27" s="1"/>
      <c r="W27" s="1"/>
      <c r="X27" s="1"/>
      <c r="Y27" s="1"/>
      <c r="Z27" s="1"/>
      <c r="AA27" s="1"/>
      <c r="AB27" s="1"/>
      <c r="AC27" s="1"/>
      <c r="AD27" s="1"/>
    </row>
    <row r="28" spans="1:30" ht="15">
      <c r="A28" s="142">
        <v>39</v>
      </c>
      <c r="B28" s="142">
        <v>0.87750095</v>
      </c>
      <c r="C28" s="142" t="s">
        <v>8</v>
      </c>
      <c r="D28" s="142" t="s">
        <v>4</v>
      </c>
      <c r="F28" s="104"/>
      <c r="G28" s="104"/>
      <c r="H28" s="105"/>
      <c r="I28" s="106"/>
      <c r="J28" s="100"/>
      <c r="K28" s="100"/>
      <c r="L28" s="104"/>
      <c r="M28" s="57"/>
      <c r="N28" s="57"/>
      <c r="O28" s="57"/>
      <c r="P28" s="57"/>
      <c r="Q28" s="57"/>
      <c r="R28" s="57"/>
      <c r="S28" s="1"/>
      <c r="T28" s="1"/>
      <c r="U28" s="1"/>
      <c r="V28" s="1"/>
      <c r="W28" s="1"/>
      <c r="X28" s="1"/>
      <c r="Y28" s="1"/>
      <c r="Z28" s="1"/>
      <c r="AA28" s="1"/>
      <c r="AB28" s="1"/>
      <c r="AC28" s="1"/>
      <c r="AD28" s="1"/>
    </row>
    <row r="29" spans="1:30" ht="15">
      <c r="A29" s="142">
        <v>8</v>
      </c>
      <c r="B29" s="142">
        <v>0.63069203</v>
      </c>
      <c r="C29" s="142" t="s">
        <v>8</v>
      </c>
      <c r="D29" s="142" t="s">
        <v>4</v>
      </c>
      <c r="F29" s="104"/>
      <c r="G29" s="104"/>
      <c r="H29" s="105"/>
      <c r="I29" s="106"/>
      <c r="J29" s="100"/>
      <c r="K29" s="101"/>
      <c r="L29" s="102"/>
      <c r="M29" s="57"/>
      <c r="N29" s="57"/>
      <c r="O29" s="57"/>
      <c r="P29" s="57"/>
      <c r="Q29" s="57"/>
      <c r="R29" s="57"/>
      <c r="S29" s="1"/>
      <c r="T29" s="1"/>
      <c r="U29" s="1"/>
      <c r="V29" s="1"/>
      <c r="W29" s="1"/>
      <c r="X29" s="1"/>
      <c r="Y29" s="1"/>
      <c r="Z29" s="1"/>
      <c r="AA29" s="1"/>
      <c r="AB29" s="1"/>
      <c r="AC29" s="1"/>
      <c r="AD29" s="1"/>
    </row>
    <row r="30" spans="1:30" ht="14.25" customHeight="1">
      <c r="A30" s="142">
        <v>12</v>
      </c>
      <c r="B30" s="142">
        <v>0.62225378</v>
      </c>
      <c r="C30" s="142" t="s">
        <v>8</v>
      </c>
      <c r="D30" s="142" t="s">
        <v>4</v>
      </c>
      <c r="F30" s="104"/>
      <c r="G30" s="104"/>
      <c r="H30" s="105"/>
      <c r="I30" s="106"/>
      <c r="J30" s="100"/>
      <c r="K30" s="103"/>
      <c r="L30" s="104"/>
      <c r="M30" s="57"/>
      <c r="N30" s="57"/>
      <c r="O30" s="57"/>
      <c r="P30" s="57"/>
      <c r="Q30" s="57"/>
      <c r="R30" s="57"/>
      <c r="S30" s="1"/>
      <c r="T30" s="1"/>
      <c r="U30" s="1"/>
      <c r="V30" s="1"/>
      <c r="W30" s="1"/>
      <c r="X30" s="1"/>
      <c r="Y30" s="1"/>
      <c r="Z30" s="1"/>
      <c r="AA30" s="1"/>
      <c r="AB30" s="1"/>
      <c r="AC30" s="1"/>
      <c r="AD30" s="1"/>
    </row>
    <row r="31" spans="1:30" ht="14.25" customHeight="1">
      <c r="A31" s="142">
        <v>16</v>
      </c>
      <c r="B31" s="142">
        <v>0.70015937</v>
      </c>
      <c r="C31" s="142" t="s">
        <v>8</v>
      </c>
      <c r="D31" s="142" t="s">
        <v>4</v>
      </c>
      <c r="F31" s="104"/>
      <c r="G31" s="107"/>
      <c r="H31" s="105"/>
      <c r="I31" s="106"/>
      <c r="J31" s="100"/>
      <c r="K31" s="103"/>
      <c r="L31" s="104"/>
      <c r="M31" s="57"/>
      <c r="N31" s="57"/>
      <c r="O31" s="57"/>
      <c r="P31" s="57"/>
      <c r="Q31" s="57"/>
      <c r="R31" s="57"/>
      <c r="S31" s="1"/>
      <c r="T31" s="1"/>
      <c r="U31" s="1"/>
      <c r="V31" s="1"/>
      <c r="W31" s="1"/>
      <c r="X31" s="1"/>
      <c r="Y31" s="1"/>
      <c r="Z31" s="1"/>
      <c r="AA31" s="1"/>
      <c r="AB31" s="1"/>
      <c r="AC31" s="1"/>
      <c r="AD31" s="1"/>
    </row>
    <row r="32" spans="1:30" ht="15">
      <c r="A32" s="142">
        <v>20</v>
      </c>
      <c r="B32" s="142">
        <v>0.69610152</v>
      </c>
      <c r="C32" s="142" t="s">
        <v>8</v>
      </c>
      <c r="D32" s="142" t="s">
        <v>4</v>
      </c>
      <c r="F32" s="104"/>
      <c r="G32" s="107"/>
      <c r="H32" s="105"/>
      <c r="I32" s="106"/>
      <c r="J32" s="57"/>
      <c r="K32" s="57"/>
      <c r="L32" s="57"/>
      <c r="M32" s="57"/>
      <c r="N32" s="57"/>
      <c r="O32" s="57"/>
      <c r="P32" s="57"/>
      <c r="Q32" s="57"/>
      <c r="R32" s="57"/>
      <c r="S32" s="1"/>
      <c r="T32" s="1"/>
      <c r="U32" s="1"/>
      <c r="V32" s="1"/>
      <c r="W32" s="1"/>
      <c r="X32" s="1"/>
      <c r="Y32" s="1"/>
      <c r="Z32" s="1"/>
      <c r="AA32" s="1"/>
      <c r="AB32" s="1"/>
      <c r="AC32" s="1"/>
      <c r="AD32" s="1"/>
    </row>
    <row r="33" spans="1:30" ht="15">
      <c r="A33" s="142">
        <v>24</v>
      </c>
      <c r="B33" s="142">
        <v>0.72956036</v>
      </c>
      <c r="C33" s="142" t="s">
        <v>8</v>
      </c>
      <c r="D33" s="142" t="s">
        <v>4</v>
      </c>
      <c r="F33" s="104"/>
      <c r="G33" s="107"/>
      <c r="H33" s="105"/>
      <c r="I33" s="106"/>
      <c r="J33" s="57"/>
      <c r="K33" s="57"/>
      <c r="L33" s="57"/>
      <c r="M33" s="57"/>
      <c r="N33" s="57"/>
      <c r="O33" s="57"/>
      <c r="P33" s="57"/>
      <c r="Q33" s="57"/>
      <c r="R33" s="57"/>
      <c r="S33" s="1"/>
      <c r="T33" s="1"/>
      <c r="U33" s="1"/>
      <c r="V33" s="1"/>
      <c r="W33" s="1"/>
      <c r="X33" s="1"/>
      <c r="Y33" s="1"/>
      <c r="Z33" s="1"/>
      <c r="AA33" s="1"/>
      <c r="AB33" s="1"/>
      <c r="AC33" s="1"/>
      <c r="AD33" s="1"/>
    </row>
    <row r="34" spans="1:31" ht="15.75">
      <c r="A34" s="142">
        <v>28</v>
      </c>
      <c r="B34" s="142">
        <v>0.77199011</v>
      </c>
      <c r="C34" s="142" t="s">
        <v>8</v>
      </c>
      <c r="D34" s="142" t="s">
        <v>4</v>
      </c>
      <c r="F34" s="57"/>
      <c r="G34" s="57"/>
      <c r="H34" s="57"/>
      <c r="I34" s="57"/>
      <c r="J34" s="108"/>
      <c r="K34" s="108"/>
      <c r="L34" s="108"/>
      <c r="M34" s="57"/>
      <c r="N34" s="57"/>
      <c r="O34" s="57"/>
      <c r="P34" s="57"/>
      <c r="Q34" s="57"/>
      <c r="R34" s="57"/>
      <c r="S34" s="1"/>
      <c r="T34" s="1"/>
      <c r="U34" s="1"/>
      <c r="V34" s="1"/>
      <c r="W34" s="1"/>
      <c r="X34" s="1"/>
      <c r="Y34" s="1"/>
      <c r="Z34" s="1"/>
      <c r="AA34" s="1"/>
      <c r="AB34" s="1"/>
      <c r="AC34" s="1"/>
      <c r="AD34" s="1"/>
      <c r="AE34" s="1"/>
    </row>
    <row r="35" spans="1:31" ht="15.75">
      <c r="A35" s="142">
        <v>32</v>
      </c>
      <c r="B35" s="142">
        <v>0.80450355</v>
      </c>
      <c r="C35" s="142" t="s">
        <v>8</v>
      </c>
      <c r="D35" s="142" t="s">
        <v>4</v>
      </c>
      <c r="F35" s="57"/>
      <c r="G35" s="57"/>
      <c r="H35" s="57"/>
      <c r="I35" s="57"/>
      <c r="J35" s="108"/>
      <c r="K35" s="108"/>
      <c r="L35" s="108"/>
      <c r="M35" s="57"/>
      <c r="N35" s="57"/>
      <c r="O35" s="57"/>
      <c r="P35" s="57"/>
      <c r="Q35" s="57"/>
      <c r="R35" s="57"/>
      <c r="S35" s="1"/>
      <c r="T35" s="1"/>
      <c r="U35" s="1"/>
      <c r="V35" s="1"/>
      <c r="W35" s="1"/>
      <c r="X35" s="1"/>
      <c r="Y35" s="1"/>
      <c r="Z35" s="1"/>
      <c r="AA35" s="1"/>
      <c r="AB35" s="1"/>
      <c r="AC35" s="1"/>
      <c r="AD35" s="1"/>
      <c r="AE35" s="1"/>
    </row>
    <row r="36" spans="1:31" ht="15.75" customHeight="1">
      <c r="A36" s="142">
        <v>36</v>
      </c>
      <c r="B36" s="142">
        <v>0.81084433</v>
      </c>
      <c r="C36" s="142" t="s">
        <v>8</v>
      </c>
      <c r="D36" s="142" t="s">
        <v>4</v>
      </c>
      <c r="F36" s="109"/>
      <c r="G36" s="108"/>
      <c r="H36" s="108"/>
      <c r="I36" s="108"/>
      <c r="J36" s="110"/>
      <c r="K36" s="110"/>
      <c r="L36" s="110"/>
      <c r="M36" s="108"/>
      <c r="N36" s="108"/>
      <c r="O36" s="108"/>
      <c r="P36" s="108"/>
      <c r="Q36" s="57"/>
      <c r="R36" s="57"/>
      <c r="S36" s="1"/>
      <c r="T36" s="1"/>
      <c r="U36" s="1"/>
      <c r="V36" s="1"/>
      <c r="W36" s="1"/>
      <c r="X36" s="1"/>
      <c r="Y36" s="1"/>
      <c r="Z36" s="1"/>
      <c r="AA36" s="1"/>
      <c r="AB36" s="1"/>
      <c r="AC36" s="1"/>
      <c r="AD36" s="1"/>
      <c r="AE36" s="1"/>
    </row>
    <row r="37" spans="1:31" ht="15.75">
      <c r="A37" s="142">
        <v>40</v>
      </c>
      <c r="B37" s="142">
        <v>0.87750095</v>
      </c>
      <c r="C37" s="142" t="s">
        <v>8</v>
      </c>
      <c r="D37" s="142" t="s">
        <v>4</v>
      </c>
      <c r="F37" s="109"/>
      <c r="G37" s="108"/>
      <c r="H37" s="108"/>
      <c r="I37" s="108"/>
      <c r="J37" s="110"/>
      <c r="K37" s="110"/>
      <c r="L37" s="110"/>
      <c r="M37" s="108"/>
      <c r="N37" s="108"/>
      <c r="O37" s="108"/>
      <c r="P37" s="108"/>
      <c r="Q37" s="57"/>
      <c r="R37" s="57"/>
      <c r="S37" s="1"/>
      <c r="T37" s="1"/>
      <c r="U37" s="1"/>
      <c r="V37" s="1"/>
      <c r="W37" s="1"/>
      <c r="X37" s="1"/>
      <c r="Y37" s="1"/>
      <c r="Z37" s="1"/>
      <c r="AA37" s="1"/>
      <c r="AB37" s="1"/>
      <c r="AC37" s="1"/>
      <c r="AD37" s="1"/>
      <c r="AE37" s="1"/>
    </row>
    <row r="38" spans="1:31" ht="15" customHeight="1">
      <c r="A38" s="142">
        <v>5</v>
      </c>
      <c r="B38" s="142">
        <v>0.32059189</v>
      </c>
      <c r="C38" s="142" t="s">
        <v>8</v>
      </c>
      <c r="D38" s="142" t="s">
        <v>5</v>
      </c>
      <c r="F38" s="111"/>
      <c r="G38" s="110"/>
      <c r="H38" s="110"/>
      <c r="I38" s="110"/>
      <c r="J38" s="110"/>
      <c r="K38" s="110"/>
      <c r="L38" s="110"/>
      <c r="M38" s="110"/>
      <c r="N38" s="110"/>
      <c r="O38" s="110"/>
      <c r="P38" s="110"/>
      <c r="Q38" s="57"/>
      <c r="R38" s="57"/>
      <c r="S38" s="1"/>
      <c r="T38" s="1"/>
      <c r="U38" s="1"/>
      <c r="V38" s="1"/>
      <c r="W38" s="1"/>
      <c r="X38" s="1"/>
      <c r="Y38" s="1"/>
      <c r="Z38" s="1"/>
      <c r="AA38" s="1"/>
      <c r="AB38" s="1"/>
      <c r="AC38" s="1"/>
      <c r="AD38" s="1"/>
      <c r="AE38" s="1"/>
    </row>
    <row r="39" spans="1:31" ht="15" customHeight="1">
      <c r="A39" s="142">
        <v>9</v>
      </c>
      <c r="B39" s="142">
        <v>0.3694559</v>
      </c>
      <c r="C39" s="142" t="s">
        <v>8</v>
      </c>
      <c r="D39" s="142" t="s">
        <v>5</v>
      </c>
      <c r="F39" s="111"/>
      <c r="G39" s="110"/>
      <c r="H39" s="110"/>
      <c r="I39" s="110"/>
      <c r="J39" s="110"/>
      <c r="K39" s="110"/>
      <c r="L39" s="110"/>
      <c r="M39" s="110"/>
      <c r="N39" s="110"/>
      <c r="O39" s="110"/>
      <c r="P39" s="110"/>
      <c r="Q39" s="57"/>
      <c r="R39" s="57"/>
      <c r="S39" s="1"/>
      <c r="T39" s="1"/>
      <c r="U39" s="1"/>
      <c r="V39" s="1"/>
      <c r="W39" s="1"/>
      <c r="X39" s="1"/>
      <c r="Y39" s="1"/>
      <c r="Z39" s="1"/>
      <c r="AA39" s="1"/>
      <c r="AB39" s="1"/>
      <c r="AC39" s="1"/>
      <c r="AD39" s="1"/>
      <c r="AE39" s="1"/>
    </row>
    <row r="40" spans="1:31" ht="15" customHeight="1">
      <c r="A40" s="142">
        <v>13</v>
      </c>
      <c r="B40" s="142">
        <v>0.52425763</v>
      </c>
      <c r="C40" s="142" t="s">
        <v>8</v>
      </c>
      <c r="D40" s="142" t="s">
        <v>5</v>
      </c>
      <c r="F40" s="111"/>
      <c r="G40" s="110"/>
      <c r="H40" s="110"/>
      <c r="I40" s="110"/>
      <c r="J40" s="112"/>
      <c r="K40" s="112"/>
      <c r="L40" s="112"/>
      <c r="M40" s="110"/>
      <c r="N40" s="110"/>
      <c r="O40" s="110"/>
      <c r="P40" s="110"/>
      <c r="Q40" s="57"/>
      <c r="R40" s="57"/>
      <c r="S40" s="1"/>
      <c r="T40" s="1"/>
      <c r="U40" s="1"/>
      <c r="V40" s="1"/>
      <c r="W40" s="1"/>
      <c r="X40" s="1"/>
      <c r="Y40" s="1"/>
      <c r="Z40" s="1"/>
      <c r="AA40" s="1"/>
      <c r="AB40" s="1"/>
      <c r="AC40" s="1"/>
      <c r="AD40" s="1"/>
      <c r="AE40" s="1"/>
    </row>
    <row r="41" spans="1:31" ht="15" customHeight="1">
      <c r="A41" s="142">
        <v>17</v>
      </c>
      <c r="B41" s="142">
        <v>0.47876502</v>
      </c>
      <c r="C41" s="142" t="s">
        <v>8</v>
      </c>
      <c r="D41" s="142" t="s">
        <v>5</v>
      </c>
      <c r="F41" s="111"/>
      <c r="G41" s="110"/>
      <c r="H41" s="110"/>
      <c r="I41" s="110"/>
      <c r="J41" s="110"/>
      <c r="K41" s="110"/>
      <c r="L41" s="110"/>
      <c r="M41" s="110"/>
      <c r="N41" s="110"/>
      <c r="O41" s="110"/>
      <c r="P41" s="110"/>
      <c r="Q41" s="57"/>
      <c r="R41" s="57"/>
      <c r="S41" s="1"/>
      <c r="T41" s="1"/>
      <c r="U41" s="1"/>
      <c r="V41" s="1"/>
      <c r="W41" s="1"/>
      <c r="X41" s="1"/>
      <c r="Y41" s="1"/>
      <c r="Z41" s="1"/>
      <c r="AA41" s="1"/>
      <c r="AB41" s="1"/>
      <c r="AC41" s="1"/>
      <c r="AD41" s="1"/>
      <c r="AE41" s="1"/>
    </row>
    <row r="42" spans="1:31" ht="15" customHeight="1">
      <c r="A42" s="142">
        <v>21</v>
      </c>
      <c r="B42" s="142">
        <v>0.6248902</v>
      </c>
      <c r="C42" s="142" t="s">
        <v>8</v>
      </c>
      <c r="D42" s="142" t="s">
        <v>5</v>
      </c>
      <c r="F42" s="111"/>
      <c r="G42" s="112"/>
      <c r="H42" s="112"/>
      <c r="I42" s="112"/>
      <c r="J42" s="110"/>
      <c r="K42" s="110"/>
      <c r="L42" s="110"/>
      <c r="M42" s="112"/>
      <c r="N42" s="112"/>
      <c r="O42" s="112"/>
      <c r="P42" s="112"/>
      <c r="Q42" s="57"/>
      <c r="R42" s="57"/>
      <c r="S42" s="1"/>
      <c r="T42" s="1"/>
      <c r="U42" s="1"/>
      <c r="V42" s="1"/>
      <c r="W42" s="1"/>
      <c r="X42" s="1"/>
      <c r="Y42" s="1"/>
      <c r="Z42" s="1"/>
      <c r="AA42" s="1"/>
      <c r="AB42" s="1"/>
      <c r="AC42" s="1"/>
      <c r="AD42" s="1"/>
      <c r="AE42" s="1"/>
    </row>
    <row r="43" spans="1:31" ht="15" customHeight="1">
      <c r="A43" s="142">
        <v>25</v>
      </c>
      <c r="B43" s="142">
        <v>0.73445782</v>
      </c>
      <c r="C43" s="142" t="s">
        <v>8</v>
      </c>
      <c r="D43" s="142" t="s">
        <v>5</v>
      </c>
      <c r="F43" s="111"/>
      <c r="G43" s="110"/>
      <c r="H43" s="110"/>
      <c r="I43" s="110"/>
      <c r="J43" s="110"/>
      <c r="K43" s="110"/>
      <c r="L43" s="110"/>
      <c r="M43" s="110"/>
      <c r="N43" s="110"/>
      <c r="O43" s="110"/>
      <c r="P43" s="110"/>
      <c r="Q43" s="57"/>
      <c r="R43" s="57"/>
      <c r="S43" s="1"/>
      <c r="T43" s="1"/>
      <c r="U43" s="1"/>
      <c r="V43" s="1"/>
      <c r="W43" s="1"/>
      <c r="X43" s="1"/>
      <c r="Y43" s="1"/>
      <c r="Z43" s="1"/>
      <c r="AA43" s="1"/>
      <c r="AB43" s="1"/>
      <c r="AC43" s="1"/>
      <c r="AD43" s="1"/>
      <c r="AE43" s="1"/>
    </row>
    <row r="44" spans="1:31" ht="15" customHeight="1">
      <c r="A44" s="142">
        <v>29</v>
      </c>
      <c r="B44" s="142">
        <v>0.80108807</v>
      </c>
      <c r="C44" s="142" t="s">
        <v>8</v>
      </c>
      <c r="D44" s="142" t="s">
        <v>5</v>
      </c>
      <c r="F44" s="111"/>
      <c r="G44" s="110"/>
      <c r="H44" s="110"/>
      <c r="I44" s="110"/>
      <c r="J44" s="110"/>
      <c r="K44" s="110"/>
      <c r="L44" s="110"/>
      <c r="M44" s="110"/>
      <c r="N44" s="110"/>
      <c r="O44" s="110"/>
      <c r="P44" s="110"/>
      <c r="Q44" s="57"/>
      <c r="R44" s="57"/>
      <c r="S44" s="1"/>
      <c r="T44" s="1"/>
      <c r="U44" s="1"/>
      <c r="V44" s="1"/>
      <c r="W44" s="1"/>
      <c r="X44" s="1"/>
      <c r="Y44" s="1"/>
      <c r="Z44" s="1"/>
      <c r="AA44" s="1"/>
      <c r="AB44" s="1"/>
      <c r="AC44" s="1"/>
      <c r="AD44" s="1"/>
      <c r="AE44" s="1"/>
    </row>
    <row r="45" spans="1:31" ht="15" customHeight="1">
      <c r="A45" s="142">
        <v>33</v>
      </c>
      <c r="B45" s="142">
        <v>0.83735153</v>
      </c>
      <c r="C45" s="142" t="s">
        <v>8</v>
      </c>
      <c r="D45" s="142" t="s">
        <v>5</v>
      </c>
      <c r="F45" s="111"/>
      <c r="G45" s="110"/>
      <c r="H45" s="110"/>
      <c r="I45" s="110"/>
      <c r="J45" s="57"/>
      <c r="K45" s="57"/>
      <c r="L45" s="57"/>
      <c r="M45" s="110"/>
      <c r="N45" s="110"/>
      <c r="O45" s="110"/>
      <c r="P45" s="110"/>
      <c r="Q45" s="57"/>
      <c r="R45" s="57"/>
      <c r="S45" s="1"/>
      <c r="T45" s="1"/>
      <c r="U45" s="1"/>
      <c r="V45" s="1"/>
      <c r="W45" s="1"/>
      <c r="X45" s="1"/>
      <c r="Y45" s="1"/>
      <c r="Z45" s="1"/>
      <c r="AA45" s="1"/>
      <c r="AB45" s="1"/>
      <c r="AC45" s="1"/>
      <c r="AD45" s="1"/>
      <c r="AE45" s="1"/>
    </row>
    <row r="46" spans="1:31" ht="15" customHeight="1">
      <c r="A46" s="142">
        <v>37</v>
      </c>
      <c r="B46" s="142">
        <v>0.9502957</v>
      </c>
      <c r="C46" s="142" t="s">
        <v>8</v>
      </c>
      <c r="D46" s="142" t="s">
        <v>5</v>
      </c>
      <c r="F46" s="111"/>
      <c r="G46" s="110"/>
      <c r="H46" s="110"/>
      <c r="I46" s="110"/>
      <c r="J46" s="57"/>
      <c r="K46" s="57"/>
      <c r="L46" s="57"/>
      <c r="M46" s="110"/>
      <c r="N46" s="110"/>
      <c r="O46" s="110"/>
      <c r="P46" s="110"/>
      <c r="Q46" s="57"/>
      <c r="R46" s="57"/>
      <c r="S46" s="1"/>
      <c r="T46" s="1"/>
      <c r="U46" s="1"/>
      <c r="V46" s="1"/>
      <c r="W46" s="1"/>
      <c r="X46" s="1"/>
      <c r="Y46" s="1"/>
      <c r="Z46" s="1"/>
      <c r="AA46" s="1"/>
      <c r="AB46" s="1"/>
      <c r="AC46" s="1"/>
      <c r="AD46" s="1"/>
      <c r="AE46" s="1"/>
    </row>
    <row r="47" spans="1:31" ht="15">
      <c r="A47" s="142">
        <v>6</v>
      </c>
      <c r="B47" s="142">
        <v>0.32059189</v>
      </c>
      <c r="C47" s="142" t="s">
        <v>8</v>
      </c>
      <c r="D47" s="142" t="s">
        <v>5</v>
      </c>
      <c r="F47" s="57"/>
      <c r="G47" s="57"/>
      <c r="H47" s="57"/>
      <c r="I47" s="57"/>
      <c r="J47" s="57"/>
      <c r="K47" s="57"/>
      <c r="L47" s="57"/>
      <c r="M47" s="57"/>
      <c r="N47" s="57"/>
      <c r="O47" s="57"/>
      <c r="P47" s="57"/>
      <c r="Q47" s="57"/>
      <c r="R47" s="57"/>
      <c r="S47" s="1"/>
      <c r="T47" s="1"/>
      <c r="U47" s="1"/>
      <c r="V47" s="1"/>
      <c r="W47" s="1"/>
      <c r="X47" s="1"/>
      <c r="Y47" s="1"/>
      <c r="Z47" s="1"/>
      <c r="AA47" s="1"/>
      <c r="AB47" s="1"/>
      <c r="AC47" s="1"/>
      <c r="AD47" s="1"/>
      <c r="AE47" s="1"/>
    </row>
    <row r="48" spans="1:31" ht="15">
      <c r="A48" s="142">
        <v>10</v>
      </c>
      <c r="B48" s="142">
        <v>0.3694559</v>
      </c>
      <c r="C48" s="142" t="s">
        <v>8</v>
      </c>
      <c r="D48" s="142" t="s">
        <v>5</v>
      </c>
      <c r="F48" s="57"/>
      <c r="G48" s="57"/>
      <c r="H48" s="57"/>
      <c r="I48" s="57"/>
      <c r="J48" s="57"/>
      <c r="K48" s="57"/>
      <c r="L48" s="57"/>
      <c r="M48" s="57"/>
      <c r="N48" s="57"/>
      <c r="O48" s="57"/>
      <c r="P48" s="57"/>
      <c r="Q48" s="57"/>
      <c r="R48" s="57"/>
      <c r="S48" s="1"/>
      <c r="T48" s="1"/>
      <c r="U48" s="1"/>
      <c r="V48" s="1"/>
      <c r="W48" s="1"/>
      <c r="X48" s="1"/>
      <c r="Y48" s="1"/>
      <c r="Z48" s="1"/>
      <c r="AA48" s="1"/>
      <c r="AB48" s="1"/>
      <c r="AC48" s="1"/>
      <c r="AD48" s="1"/>
      <c r="AE48" s="1"/>
    </row>
    <row r="49" spans="1:31" ht="15">
      <c r="A49" s="142">
        <v>14</v>
      </c>
      <c r="B49" s="142">
        <v>0.52425763</v>
      </c>
      <c r="C49" s="142" t="s">
        <v>8</v>
      </c>
      <c r="D49" s="142" t="s">
        <v>5</v>
      </c>
      <c r="F49" s="113"/>
      <c r="G49" s="57"/>
      <c r="H49" s="57"/>
      <c r="I49" s="57"/>
      <c r="J49" s="57"/>
      <c r="K49" s="57"/>
      <c r="L49" s="57"/>
      <c r="M49" s="57"/>
      <c r="N49" s="57"/>
      <c r="O49" s="57"/>
      <c r="P49" s="57"/>
      <c r="Q49" s="57"/>
      <c r="R49" s="57"/>
      <c r="S49" s="1"/>
      <c r="T49" s="1"/>
      <c r="U49" s="1"/>
      <c r="V49" s="1"/>
      <c r="W49" s="1"/>
      <c r="X49" s="1"/>
      <c r="Y49" s="1"/>
      <c r="Z49" s="1"/>
      <c r="AA49" s="1"/>
      <c r="AB49" s="1"/>
      <c r="AC49" s="1"/>
      <c r="AD49" s="1"/>
      <c r="AE49" s="1"/>
    </row>
    <row r="50" spans="1:31" ht="15">
      <c r="A50" s="142">
        <v>18</v>
      </c>
      <c r="B50" s="142">
        <v>0.47876502</v>
      </c>
      <c r="C50" s="142" t="s">
        <v>8</v>
      </c>
      <c r="D50" s="142" t="s">
        <v>5</v>
      </c>
      <c r="F50" s="57"/>
      <c r="G50" s="57"/>
      <c r="H50" s="57"/>
      <c r="I50" s="57"/>
      <c r="J50" s="57"/>
      <c r="K50" s="57"/>
      <c r="L50" s="57"/>
      <c r="M50" s="57"/>
      <c r="N50" s="57"/>
      <c r="O50" s="57"/>
      <c r="P50" s="57"/>
      <c r="Q50" s="57"/>
      <c r="R50" s="57"/>
      <c r="S50" s="1"/>
      <c r="T50" s="1"/>
      <c r="U50" s="1"/>
      <c r="V50" s="1"/>
      <c r="W50" s="1"/>
      <c r="X50" s="1"/>
      <c r="Y50" s="1"/>
      <c r="Z50" s="1"/>
      <c r="AA50" s="1"/>
      <c r="AB50" s="1"/>
      <c r="AC50" s="1"/>
      <c r="AD50" s="1"/>
      <c r="AE50" s="1"/>
    </row>
    <row r="51" spans="1:31" ht="15">
      <c r="A51" s="142">
        <v>22</v>
      </c>
      <c r="B51" s="142">
        <v>0.6248902</v>
      </c>
      <c r="C51" s="142" t="s">
        <v>8</v>
      </c>
      <c r="D51" s="142" t="s">
        <v>5</v>
      </c>
      <c r="F51" s="57"/>
      <c r="G51" s="57"/>
      <c r="H51" s="57"/>
      <c r="I51" s="57"/>
      <c r="J51" s="57"/>
      <c r="K51" s="57"/>
      <c r="L51" s="57"/>
      <c r="M51" s="57"/>
      <c r="N51" s="57"/>
      <c r="O51" s="57"/>
      <c r="P51" s="57"/>
      <c r="Q51" s="57"/>
      <c r="R51" s="57"/>
      <c r="S51" s="1"/>
      <c r="T51" s="1"/>
      <c r="U51" s="1"/>
      <c r="V51" s="1"/>
      <c r="W51" s="1"/>
      <c r="X51" s="1"/>
      <c r="Y51" s="1"/>
      <c r="Z51" s="1"/>
      <c r="AA51" s="1"/>
      <c r="AB51" s="1"/>
      <c r="AC51" s="1"/>
      <c r="AD51" s="1"/>
      <c r="AE51" s="1"/>
    </row>
    <row r="52" spans="1:38" ht="21" customHeight="1">
      <c r="A52" s="142">
        <v>26</v>
      </c>
      <c r="B52" s="142">
        <v>0.73445782</v>
      </c>
      <c r="C52" s="142" t="s">
        <v>8</v>
      </c>
      <c r="D52" s="142" t="s">
        <v>5</v>
      </c>
      <c r="F52" s="57"/>
      <c r="G52" s="57"/>
      <c r="H52" s="57"/>
      <c r="I52" s="57"/>
      <c r="J52" s="57"/>
      <c r="K52" s="57"/>
      <c r="L52" s="57"/>
      <c r="M52" s="57"/>
      <c r="N52" s="57"/>
      <c r="O52" s="57"/>
      <c r="P52" s="57"/>
      <c r="Q52" s="57"/>
      <c r="R52" s="57"/>
      <c r="S52" s="1"/>
      <c r="T52" s="1"/>
      <c r="U52" s="1"/>
      <c r="V52" s="1"/>
      <c r="W52" s="1"/>
      <c r="X52" s="1"/>
      <c r="Y52" s="1"/>
      <c r="Z52" s="1"/>
      <c r="AA52" s="1"/>
      <c r="AB52" s="1"/>
      <c r="AC52" s="1"/>
      <c r="AD52" s="1"/>
      <c r="AE52" s="1"/>
      <c r="AF52" s="1"/>
      <c r="AG52" s="1"/>
      <c r="AH52" s="1"/>
      <c r="AI52" s="1"/>
      <c r="AJ52" s="1"/>
      <c r="AK52" s="1"/>
      <c r="AL52" s="1"/>
    </row>
    <row r="53" spans="1:38" ht="15">
      <c r="A53" s="142">
        <v>30</v>
      </c>
      <c r="B53" s="142">
        <v>0.80108807</v>
      </c>
      <c r="C53" s="142" t="s">
        <v>8</v>
      </c>
      <c r="D53" s="142" t="s">
        <v>5</v>
      </c>
      <c r="F53" s="57"/>
      <c r="G53" s="57"/>
      <c r="H53" s="57"/>
      <c r="I53" s="57"/>
      <c r="J53" s="57"/>
      <c r="K53" s="57"/>
      <c r="L53" s="57"/>
      <c r="M53" s="57"/>
      <c r="N53" s="57"/>
      <c r="O53" s="57"/>
      <c r="P53" s="57"/>
      <c r="Q53" s="57"/>
      <c r="R53" s="57"/>
      <c r="S53" s="1"/>
      <c r="T53" s="1"/>
      <c r="U53" s="1"/>
      <c r="V53" s="1"/>
      <c r="W53" s="1"/>
      <c r="X53" s="1"/>
      <c r="Y53" s="1"/>
      <c r="Z53" s="1"/>
      <c r="AA53" s="1"/>
      <c r="AB53" s="1"/>
      <c r="AC53" s="1"/>
      <c r="AD53" s="1"/>
      <c r="AE53" s="1"/>
      <c r="AF53" s="1"/>
      <c r="AG53" s="1"/>
      <c r="AH53" s="1"/>
      <c r="AI53" s="1"/>
      <c r="AJ53" s="1"/>
      <c r="AK53" s="1"/>
      <c r="AL53" s="1"/>
    </row>
    <row r="54" spans="1:38" ht="15">
      <c r="A54" s="142">
        <v>34</v>
      </c>
      <c r="B54" s="142">
        <v>0.83735153</v>
      </c>
      <c r="C54" s="142" t="s">
        <v>8</v>
      </c>
      <c r="D54" s="142" t="s">
        <v>5</v>
      </c>
      <c r="F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5">
      <c r="A55" s="142">
        <v>38</v>
      </c>
      <c r="B55" s="142">
        <v>0.9502957</v>
      </c>
      <c r="C55" s="142" t="s">
        <v>8</v>
      </c>
      <c r="D55" s="142" t="s">
        <v>5</v>
      </c>
      <c r="F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5">
      <c r="A56" s="142">
        <v>7</v>
      </c>
      <c r="B56" s="142">
        <v>0.32059189</v>
      </c>
      <c r="C56" s="142" t="s">
        <v>8</v>
      </c>
      <c r="D56" s="142" t="s">
        <v>5</v>
      </c>
      <c r="F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5">
      <c r="A57" s="142">
        <v>11</v>
      </c>
      <c r="B57" s="142">
        <v>0.3694559</v>
      </c>
      <c r="C57" s="142" t="s">
        <v>8</v>
      </c>
      <c r="D57" s="142" t="s">
        <v>5</v>
      </c>
      <c r="F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5">
      <c r="A58" s="142">
        <v>15</v>
      </c>
      <c r="B58" s="142">
        <v>0.52425763</v>
      </c>
      <c r="C58" s="142" t="s">
        <v>8</v>
      </c>
      <c r="D58" s="142" t="s">
        <v>5</v>
      </c>
      <c r="F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5">
      <c r="A59" s="142">
        <v>19</v>
      </c>
      <c r="B59" s="142">
        <v>0.47876502</v>
      </c>
      <c r="C59" s="142" t="s">
        <v>8</v>
      </c>
      <c r="D59" s="142" t="s">
        <v>5</v>
      </c>
      <c r="F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5">
      <c r="A60" s="142">
        <v>23</v>
      </c>
      <c r="B60" s="142">
        <v>0.6248902</v>
      </c>
      <c r="C60" s="142" t="s">
        <v>8</v>
      </c>
      <c r="D60" s="142" t="s">
        <v>5</v>
      </c>
      <c r="F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5">
      <c r="A61" s="142">
        <v>27</v>
      </c>
      <c r="B61" s="142">
        <v>0.73445782</v>
      </c>
      <c r="C61" s="142" t="s">
        <v>8</v>
      </c>
      <c r="D61" s="142" t="s">
        <v>5</v>
      </c>
      <c r="F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5">
      <c r="A62" s="142">
        <v>31</v>
      </c>
      <c r="B62" s="142">
        <v>0.80108807</v>
      </c>
      <c r="C62" s="142" t="s">
        <v>8</v>
      </c>
      <c r="D62" s="142" t="s">
        <v>5</v>
      </c>
      <c r="F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5">
      <c r="A63" s="142">
        <v>35</v>
      </c>
      <c r="B63" s="142">
        <v>0.83735153</v>
      </c>
      <c r="C63" s="142" t="s">
        <v>8</v>
      </c>
      <c r="D63" s="142" t="s">
        <v>5</v>
      </c>
      <c r="F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5">
      <c r="A64" s="142">
        <v>39</v>
      </c>
      <c r="B64" s="142">
        <v>0.9502957</v>
      </c>
      <c r="C64" s="142" t="s">
        <v>8</v>
      </c>
      <c r="D64" s="142" t="s">
        <v>5</v>
      </c>
      <c r="F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5">
      <c r="A65" s="142">
        <v>8</v>
      </c>
      <c r="B65" s="142">
        <v>0.32059189</v>
      </c>
      <c r="C65" s="142" t="s">
        <v>8</v>
      </c>
      <c r="D65" s="142" t="s">
        <v>5</v>
      </c>
      <c r="F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5">
      <c r="A66" s="142">
        <v>12</v>
      </c>
      <c r="B66" s="142">
        <v>0.3694559</v>
      </c>
      <c r="C66" s="142" t="s">
        <v>8</v>
      </c>
      <c r="D66" s="142" t="s">
        <v>5</v>
      </c>
      <c r="F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5">
      <c r="A67" s="142">
        <v>16</v>
      </c>
      <c r="B67" s="142">
        <v>0.52425763</v>
      </c>
      <c r="C67" s="142" t="s">
        <v>8</v>
      </c>
      <c r="D67" s="142" t="s">
        <v>5</v>
      </c>
      <c r="F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5">
      <c r="A68" s="142">
        <v>20</v>
      </c>
      <c r="B68" s="142">
        <v>0.47876502</v>
      </c>
      <c r="C68" s="142" t="s">
        <v>8</v>
      </c>
      <c r="D68" s="142" t="s">
        <v>5</v>
      </c>
      <c r="F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5">
      <c r="A69" s="142">
        <v>24</v>
      </c>
      <c r="B69" s="142">
        <v>0.6248902</v>
      </c>
      <c r="C69" s="142" t="s">
        <v>8</v>
      </c>
      <c r="D69" s="142" t="s">
        <v>5</v>
      </c>
      <c r="F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5">
      <c r="A70" s="142">
        <v>28</v>
      </c>
      <c r="B70" s="142">
        <v>0.73445782</v>
      </c>
      <c r="C70" s="142" t="s">
        <v>8</v>
      </c>
      <c r="D70" s="142" t="s">
        <v>5</v>
      </c>
      <c r="F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5">
      <c r="A71" s="142">
        <v>32</v>
      </c>
      <c r="B71" s="142">
        <v>0.80108807</v>
      </c>
      <c r="C71" s="142" t="s">
        <v>8</v>
      </c>
      <c r="D71" s="142" t="s">
        <v>5</v>
      </c>
      <c r="F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5">
      <c r="A72" s="142">
        <v>36</v>
      </c>
      <c r="B72" s="142">
        <v>0.83735153</v>
      </c>
      <c r="C72" s="142" t="s">
        <v>8</v>
      </c>
      <c r="D72" s="142" t="s">
        <v>5</v>
      </c>
      <c r="F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5">
      <c r="A73" s="142">
        <v>40</v>
      </c>
      <c r="B73" s="142">
        <v>0.9502957</v>
      </c>
      <c r="C73" s="142" t="s">
        <v>8</v>
      </c>
      <c r="D73" s="142" t="s">
        <v>5</v>
      </c>
      <c r="F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5">
      <c r="A74" s="142">
        <v>5</v>
      </c>
      <c r="B74" s="142">
        <v>0.76190476</v>
      </c>
      <c r="C74" s="142" t="s">
        <v>6</v>
      </c>
      <c r="D74" s="142" t="s">
        <v>4</v>
      </c>
      <c r="F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5">
      <c r="A75" s="142">
        <v>9</v>
      </c>
      <c r="B75" s="142">
        <v>0.89112903</v>
      </c>
      <c r="C75" s="142" t="s">
        <v>6</v>
      </c>
      <c r="D75" s="142" t="s">
        <v>4</v>
      </c>
      <c r="F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5">
      <c r="A76" s="142">
        <v>13</v>
      </c>
      <c r="B76" s="142">
        <v>0.92640187</v>
      </c>
      <c r="C76" s="142" t="s">
        <v>6</v>
      </c>
      <c r="D76" s="142" t="s">
        <v>4</v>
      </c>
      <c r="F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5">
      <c r="A77" s="142">
        <v>17</v>
      </c>
      <c r="B77" s="142">
        <v>0.90094258</v>
      </c>
      <c r="C77" s="142" t="s">
        <v>6</v>
      </c>
      <c r="D77" s="142" t="s">
        <v>4</v>
      </c>
      <c r="F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5">
      <c r="A78" s="142">
        <v>21</v>
      </c>
      <c r="B78" s="142">
        <v>0.87098976</v>
      </c>
      <c r="C78" s="142" t="s">
        <v>6</v>
      </c>
      <c r="D78" s="142" t="s">
        <v>4</v>
      </c>
      <c r="F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5">
      <c r="A79" s="142">
        <v>25</v>
      </c>
      <c r="B79" s="142">
        <v>0.89583585</v>
      </c>
      <c r="C79" s="142" t="s">
        <v>6</v>
      </c>
      <c r="D79" s="142" t="s">
        <v>4</v>
      </c>
      <c r="F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5">
      <c r="A80" s="142">
        <v>29</v>
      </c>
      <c r="B80" s="142">
        <v>0.89949124</v>
      </c>
      <c r="C80" s="142" t="s">
        <v>6</v>
      </c>
      <c r="D80" s="142" t="s">
        <v>4</v>
      </c>
      <c r="F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5">
      <c r="A81" s="142">
        <v>33</v>
      </c>
      <c r="B81" s="142">
        <v>0.91097808</v>
      </c>
      <c r="C81" s="142" t="s">
        <v>6</v>
      </c>
      <c r="D81" s="142" t="s">
        <v>4</v>
      </c>
      <c r="F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5">
      <c r="A82" s="142">
        <v>37</v>
      </c>
      <c r="B82" s="142">
        <v>0.92123128</v>
      </c>
      <c r="C82" s="142" t="s">
        <v>6</v>
      </c>
      <c r="D82" s="142" t="s">
        <v>4</v>
      </c>
      <c r="F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5">
      <c r="A83" s="142">
        <v>6</v>
      </c>
      <c r="B83" s="142">
        <v>0.76190476</v>
      </c>
      <c r="C83" s="142" t="s">
        <v>6</v>
      </c>
      <c r="D83" s="142" t="s">
        <v>4</v>
      </c>
      <c r="F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5">
      <c r="A84" s="142">
        <v>10</v>
      </c>
      <c r="B84" s="142">
        <v>0.89112903</v>
      </c>
      <c r="C84" s="142" t="s">
        <v>6</v>
      </c>
      <c r="D84" s="142" t="s">
        <v>4</v>
      </c>
      <c r="F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5">
      <c r="A85" s="142">
        <v>14</v>
      </c>
      <c r="B85" s="142">
        <v>0.92640187</v>
      </c>
      <c r="C85" s="142" t="s">
        <v>6</v>
      </c>
      <c r="D85" s="142" t="s">
        <v>4</v>
      </c>
      <c r="F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5">
      <c r="A86" s="142">
        <v>18</v>
      </c>
      <c r="B86" s="142">
        <v>0.90094258</v>
      </c>
      <c r="C86" s="142" t="s">
        <v>6</v>
      </c>
      <c r="D86" s="142" t="s">
        <v>4</v>
      </c>
      <c r="F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5">
      <c r="A87" s="142">
        <v>22</v>
      </c>
      <c r="B87" s="142">
        <v>0.87098976</v>
      </c>
      <c r="C87" s="142" t="s">
        <v>6</v>
      </c>
      <c r="D87" s="142" t="s">
        <v>4</v>
      </c>
      <c r="F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5">
      <c r="A88" s="142">
        <v>26</v>
      </c>
      <c r="B88" s="142">
        <v>0.89583585</v>
      </c>
      <c r="C88" s="142" t="s">
        <v>6</v>
      </c>
      <c r="D88" s="142" t="s">
        <v>4</v>
      </c>
      <c r="F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5">
      <c r="A89" s="142">
        <v>30</v>
      </c>
      <c r="B89" s="142">
        <v>0.89949124</v>
      </c>
      <c r="C89" s="142" t="s">
        <v>6</v>
      </c>
      <c r="D89" s="142" t="s">
        <v>4</v>
      </c>
      <c r="F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5">
      <c r="A90" s="142">
        <v>34</v>
      </c>
      <c r="B90" s="142">
        <v>0.91097808</v>
      </c>
      <c r="C90" s="142" t="s">
        <v>6</v>
      </c>
      <c r="D90" s="142" t="s">
        <v>4</v>
      </c>
      <c r="F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5">
      <c r="A91" s="142">
        <v>38</v>
      </c>
      <c r="B91" s="142">
        <v>0.92123128</v>
      </c>
      <c r="C91" s="142" t="s">
        <v>6</v>
      </c>
      <c r="D91" s="142" t="s">
        <v>4</v>
      </c>
      <c r="F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5">
      <c r="A92" s="142">
        <v>7</v>
      </c>
      <c r="B92" s="142">
        <v>0.76190476</v>
      </c>
      <c r="C92" s="142" t="s">
        <v>6</v>
      </c>
      <c r="D92" s="142" t="s">
        <v>4</v>
      </c>
      <c r="F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5">
      <c r="A93" s="142">
        <v>11</v>
      </c>
      <c r="B93" s="142">
        <v>0.89112903</v>
      </c>
      <c r="C93" s="142" t="s">
        <v>6</v>
      </c>
      <c r="D93" s="142" t="s">
        <v>4</v>
      </c>
      <c r="F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5">
      <c r="A94" s="142">
        <v>15</v>
      </c>
      <c r="B94" s="142">
        <v>0.92640187</v>
      </c>
      <c r="C94" s="142" t="s">
        <v>6</v>
      </c>
      <c r="D94" s="142" t="s">
        <v>4</v>
      </c>
      <c r="F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5">
      <c r="A95" s="142">
        <v>19</v>
      </c>
      <c r="B95" s="142">
        <v>0.90094258</v>
      </c>
      <c r="C95" s="142" t="s">
        <v>6</v>
      </c>
      <c r="D95" s="142" t="s">
        <v>4</v>
      </c>
      <c r="F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5">
      <c r="A96" s="142">
        <v>23</v>
      </c>
      <c r="B96" s="142">
        <v>0.87098976</v>
      </c>
      <c r="C96" s="142" t="s">
        <v>6</v>
      </c>
      <c r="D96" s="142" t="s">
        <v>4</v>
      </c>
      <c r="F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5">
      <c r="A97" s="142">
        <v>27</v>
      </c>
      <c r="B97" s="142">
        <v>0.89583585</v>
      </c>
      <c r="C97" s="142" t="s">
        <v>6</v>
      </c>
      <c r="D97" s="142" t="s">
        <v>4</v>
      </c>
      <c r="F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5">
      <c r="A98" s="142">
        <v>31</v>
      </c>
      <c r="B98" s="142">
        <v>0.89949124</v>
      </c>
      <c r="C98" s="142" t="s">
        <v>6</v>
      </c>
      <c r="D98" s="142" t="s">
        <v>4</v>
      </c>
      <c r="F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5">
      <c r="A99" s="142">
        <v>35</v>
      </c>
      <c r="B99" s="142">
        <v>0.91097808</v>
      </c>
      <c r="C99" s="142" t="s">
        <v>6</v>
      </c>
      <c r="D99" s="142" t="s">
        <v>4</v>
      </c>
      <c r="F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5">
      <c r="A100" s="142">
        <v>39</v>
      </c>
      <c r="B100" s="142">
        <v>0.92123128</v>
      </c>
      <c r="C100" s="142" t="s">
        <v>6</v>
      </c>
      <c r="D100" s="142" t="s">
        <v>4</v>
      </c>
      <c r="F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5">
      <c r="A101" s="142">
        <v>8</v>
      </c>
      <c r="B101" s="142">
        <v>0.76190476</v>
      </c>
      <c r="C101" s="142" t="s">
        <v>6</v>
      </c>
      <c r="D101" s="142" t="s">
        <v>4</v>
      </c>
      <c r="F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5">
      <c r="A102" s="142">
        <v>12</v>
      </c>
      <c r="B102" s="142">
        <v>0.89112903</v>
      </c>
      <c r="C102" s="142" t="s">
        <v>6</v>
      </c>
      <c r="D102" s="142" t="s">
        <v>4</v>
      </c>
      <c r="F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5">
      <c r="A103" s="142">
        <v>16</v>
      </c>
      <c r="B103" s="142">
        <v>0.92640187</v>
      </c>
      <c r="C103" s="142" t="s">
        <v>6</v>
      </c>
      <c r="D103" s="142" t="s">
        <v>4</v>
      </c>
      <c r="F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5">
      <c r="A104" s="142">
        <v>20</v>
      </c>
      <c r="B104" s="142">
        <v>0.90094258</v>
      </c>
      <c r="C104" s="142" t="s">
        <v>6</v>
      </c>
      <c r="D104" s="142" t="s">
        <v>4</v>
      </c>
      <c r="F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5">
      <c r="A105" s="142">
        <v>24</v>
      </c>
      <c r="B105" s="142">
        <v>0.87098976</v>
      </c>
      <c r="C105" s="142" t="s">
        <v>6</v>
      </c>
      <c r="D105" s="142" t="s">
        <v>4</v>
      </c>
      <c r="F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5">
      <c r="A106" s="142">
        <v>28</v>
      </c>
      <c r="B106" s="142">
        <v>0.89583585</v>
      </c>
      <c r="C106" s="142" t="s">
        <v>6</v>
      </c>
      <c r="D106" s="142" t="s">
        <v>4</v>
      </c>
      <c r="F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5">
      <c r="A107" s="142">
        <v>32</v>
      </c>
      <c r="B107" s="142">
        <v>0.89949124</v>
      </c>
      <c r="C107" s="142" t="s">
        <v>6</v>
      </c>
      <c r="D107" s="142" t="s">
        <v>4</v>
      </c>
      <c r="F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5">
      <c r="A108" s="142">
        <v>36</v>
      </c>
      <c r="B108" s="142">
        <v>0.91097808</v>
      </c>
      <c r="C108" s="142" t="s">
        <v>6</v>
      </c>
      <c r="D108" s="142" t="s">
        <v>4</v>
      </c>
      <c r="F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5">
      <c r="A109" s="142">
        <v>40</v>
      </c>
      <c r="B109" s="142">
        <v>0.92123128</v>
      </c>
      <c r="C109" s="142" t="s">
        <v>6</v>
      </c>
      <c r="D109" s="142" t="s">
        <v>4</v>
      </c>
      <c r="F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5">
      <c r="A110" s="142">
        <v>5</v>
      </c>
      <c r="B110" s="142">
        <v>0.09910581</v>
      </c>
      <c r="C110" s="142" t="s">
        <v>6</v>
      </c>
      <c r="D110" s="142" t="s">
        <v>5</v>
      </c>
      <c r="F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5">
      <c r="A111" s="142">
        <v>9</v>
      </c>
      <c r="B111" s="142">
        <v>0.10144928</v>
      </c>
      <c r="C111" s="142" t="s">
        <v>6</v>
      </c>
      <c r="D111" s="142" t="s">
        <v>5</v>
      </c>
      <c r="F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5">
      <c r="A112" s="142">
        <v>13</v>
      </c>
      <c r="B112" s="142">
        <v>0.12564103</v>
      </c>
      <c r="C112" s="142" t="s">
        <v>6</v>
      </c>
      <c r="D112" s="142" t="s">
        <v>5</v>
      </c>
      <c r="F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5">
      <c r="A113" s="142">
        <v>17</v>
      </c>
      <c r="B113" s="142">
        <v>0.12786561</v>
      </c>
      <c r="C113" s="142" t="s">
        <v>6</v>
      </c>
      <c r="D113" s="142" t="s">
        <v>5</v>
      </c>
      <c r="F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5">
      <c r="A114" s="142">
        <v>21</v>
      </c>
      <c r="B114" s="142">
        <v>0.18767808</v>
      </c>
      <c r="C114" s="142" t="s">
        <v>6</v>
      </c>
      <c r="D114" s="142" t="s">
        <v>5</v>
      </c>
      <c r="F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5">
      <c r="A115" s="142">
        <v>25</v>
      </c>
      <c r="B115" s="142">
        <v>0.30034722</v>
      </c>
      <c r="C115" s="142" t="s">
        <v>6</v>
      </c>
      <c r="D115" s="142" t="s">
        <v>5</v>
      </c>
      <c r="F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5">
      <c r="A116" s="142">
        <v>29</v>
      </c>
      <c r="B116" s="142">
        <v>0.47595793</v>
      </c>
      <c r="C116" s="142" t="s">
        <v>6</v>
      </c>
      <c r="D116" s="142" t="s">
        <v>5</v>
      </c>
      <c r="F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5">
      <c r="A117" s="142">
        <v>33</v>
      </c>
      <c r="B117" s="142">
        <v>0.58593054</v>
      </c>
      <c r="C117" s="142" t="s">
        <v>6</v>
      </c>
      <c r="D117" s="142" t="s">
        <v>5</v>
      </c>
      <c r="F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5">
      <c r="A118" s="142">
        <v>37</v>
      </c>
      <c r="B118" s="142">
        <v>0.81571995</v>
      </c>
      <c r="C118" s="142" t="s">
        <v>6</v>
      </c>
      <c r="D118" s="142" t="s">
        <v>5</v>
      </c>
      <c r="F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5">
      <c r="A119" s="142">
        <v>6</v>
      </c>
      <c r="B119" s="142">
        <v>0.09910581</v>
      </c>
      <c r="C119" s="142" t="s">
        <v>6</v>
      </c>
      <c r="D119" s="142" t="s">
        <v>5</v>
      </c>
      <c r="F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5">
      <c r="A120" s="142">
        <v>10</v>
      </c>
      <c r="B120" s="142">
        <v>0.10144928</v>
      </c>
      <c r="C120" s="142" t="s">
        <v>6</v>
      </c>
      <c r="D120" s="142" t="s">
        <v>5</v>
      </c>
      <c r="F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5">
      <c r="A121" s="142">
        <v>14</v>
      </c>
      <c r="B121" s="142">
        <v>0.12564103</v>
      </c>
      <c r="C121" s="142" t="s">
        <v>6</v>
      </c>
      <c r="D121" s="142" t="s">
        <v>5</v>
      </c>
      <c r="F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5">
      <c r="A122" s="142">
        <v>18</v>
      </c>
      <c r="B122" s="142">
        <v>0.12786561</v>
      </c>
      <c r="C122" s="142" t="s">
        <v>6</v>
      </c>
      <c r="D122" s="142" t="s">
        <v>5</v>
      </c>
      <c r="F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5">
      <c r="A123" s="142">
        <v>22</v>
      </c>
      <c r="B123" s="142">
        <v>0.18767808</v>
      </c>
      <c r="C123" s="142" t="s">
        <v>6</v>
      </c>
      <c r="D123" s="142" t="s">
        <v>5</v>
      </c>
      <c r="F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5">
      <c r="A124" s="142">
        <v>26</v>
      </c>
      <c r="B124" s="142">
        <v>0.30034722</v>
      </c>
      <c r="C124" s="142" t="s">
        <v>6</v>
      </c>
      <c r="D124" s="142" t="s">
        <v>5</v>
      </c>
      <c r="F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5">
      <c r="A125" s="142">
        <v>30</v>
      </c>
      <c r="B125" s="142">
        <v>0.47595793</v>
      </c>
      <c r="C125" s="142" t="s">
        <v>6</v>
      </c>
      <c r="D125" s="142" t="s">
        <v>5</v>
      </c>
      <c r="F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5">
      <c r="A126" s="142">
        <v>34</v>
      </c>
      <c r="B126" s="142">
        <v>0.58593054</v>
      </c>
      <c r="C126" s="142" t="s">
        <v>6</v>
      </c>
      <c r="D126" s="142" t="s">
        <v>5</v>
      </c>
      <c r="F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5">
      <c r="A127" s="142">
        <v>38</v>
      </c>
      <c r="B127" s="142">
        <v>0.81571995</v>
      </c>
      <c r="C127" s="142" t="s">
        <v>6</v>
      </c>
      <c r="D127" s="142" t="s">
        <v>5</v>
      </c>
      <c r="F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2" ht="15">
      <c r="A128" s="142">
        <v>7</v>
      </c>
      <c r="B128" s="142">
        <v>0.09910581</v>
      </c>
      <c r="C128" s="142" t="s">
        <v>6</v>
      </c>
      <c r="D128" s="142" t="s">
        <v>5</v>
      </c>
      <c r="F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
      <c r="A129" s="142">
        <v>11</v>
      </c>
      <c r="B129" s="142">
        <v>0.10144928</v>
      </c>
      <c r="C129" s="142" t="s">
        <v>6</v>
      </c>
      <c r="D129" s="142" t="s">
        <v>5</v>
      </c>
      <c r="F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5">
      <c r="A130" s="142">
        <v>15</v>
      </c>
      <c r="B130" s="142">
        <v>0.12564103</v>
      </c>
      <c r="C130" s="142" t="s">
        <v>6</v>
      </c>
      <c r="D130" s="142" t="s">
        <v>5</v>
      </c>
      <c r="F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5">
      <c r="A131" s="142">
        <v>19</v>
      </c>
      <c r="B131" s="142">
        <v>0.12786561</v>
      </c>
      <c r="C131" s="142" t="s">
        <v>6</v>
      </c>
      <c r="D131" s="142" t="s">
        <v>5</v>
      </c>
      <c r="F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5">
      <c r="A132" s="142">
        <v>23</v>
      </c>
      <c r="B132" s="142">
        <v>0.18767808</v>
      </c>
      <c r="C132" s="142" t="s">
        <v>6</v>
      </c>
      <c r="D132" s="142" t="s">
        <v>5</v>
      </c>
      <c r="F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5">
      <c r="A133" s="142">
        <v>27</v>
      </c>
      <c r="B133" s="142">
        <v>0.30034722</v>
      </c>
      <c r="C133" s="142" t="s">
        <v>6</v>
      </c>
      <c r="D133" s="142" t="s">
        <v>5</v>
      </c>
      <c r="F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5">
      <c r="A134" s="142">
        <v>31</v>
      </c>
      <c r="B134" s="142">
        <v>0.47595793</v>
      </c>
      <c r="C134" s="142" t="s">
        <v>6</v>
      </c>
      <c r="D134" s="142" t="s">
        <v>5</v>
      </c>
      <c r="F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5">
      <c r="A135" s="142">
        <v>35</v>
      </c>
      <c r="B135" s="142">
        <v>0.58593054</v>
      </c>
      <c r="C135" s="142" t="s">
        <v>6</v>
      </c>
      <c r="D135" s="142" t="s">
        <v>5</v>
      </c>
      <c r="F135"/>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5">
      <c r="A136" s="142">
        <v>39</v>
      </c>
      <c r="B136" s="142">
        <v>0.81571995</v>
      </c>
      <c r="C136" s="142" t="s">
        <v>6</v>
      </c>
      <c r="D136" s="142" t="s">
        <v>5</v>
      </c>
      <c r="F136"/>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5">
      <c r="A137" s="142">
        <v>8</v>
      </c>
      <c r="B137" s="142">
        <v>0.09910581</v>
      </c>
      <c r="C137" s="142" t="s">
        <v>6</v>
      </c>
      <c r="D137" s="142" t="s">
        <v>5</v>
      </c>
      <c r="F137"/>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5">
      <c r="A138" s="142">
        <v>12</v>
      </c>
      <c r="B138" s="142">
        <v>0.10144928</v>
      </c>
      <c r="C138" s="142" t="s">
        <v>6</v>
      </c>
      <c r="D138" s="142" t="s">
        <v>5</v>
      </c>
      <c r="F138"/>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5">
      <c r="A139" s="142">
        <v>16</v>
      </c>
      <c r="B139" s="142">
        <v>0.12564103</v>
      </c>
      <c r="C139" s="142" t="s">
        <v>6</v>
      </c>
      <c r="D139" s="142" t="s">
        <v>5</v>
      </c>
      <c r="F139"/>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5">
      <c r="A140" s="142">
        <v>20</v>
      </c>
      <c r="B140" s="142">
        <v>0.12786561</v>
      </c>
      <c r="C140" s="142" t="s">
        <v>6</v>
      </c>
      <c r="D140" s="142" t="s">
        <v>5</v>
      </c>
      <c r="F140"/>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5">
      <c r="A141" s="142">
        <v>24</v>
      </c>
      <c r="B141" s="142">
        <v>0.18767808</v>
      </c>
      <c r="C141" s="142" t="s">
        <v>6</v>
      </c>
      <c r="D141" s="142" t="s">
        <v>5</v>
      </c>
      <c r="F14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5">
      <c r="A142" s="142">
        <v>28</v>
      </c>
      <c r="B142" s="142">
        <v>0.30034722</v>
      </c>
      <c r="C142" s="142" t="s">
        <v>6</v>
      </c>
      <c r="D142" s="142" t="s">
        <v>5</v>
      </c>
      <c r="F142"/>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5">
      <c r="A143" s="142">
        <v>32</v>
      </c>
      <c r="B143" s="142">
        <v>0.47595793</v>
      </c>
      <c r="C143" s="142" t="s">
        <v>6</v>
      </c>
      <c r="D143" s="142" t="s">
        <v>5</v>
      </c>
      <c r="F143"/>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5">
      <c r="A144" s="142">
        <v>36</v>
      </c>
      <c r="B144" s="142">
        <v>0.58593054</v>
      </c>
      <c r="C144" s="142" t="s">
        <v>6</v>
      </c>
      <c r="D144" s="142" t="s">
        <v>5</v>
      </c>
      <c r="F144"/>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5">
      <c r="A145" s="142">
        <v>40</v>
      </c>
      <c r="B145" s="142">
        <v>0.81571995</v>
      </c>
      <c r="C145" s="142" t="s">
        <v>6</v>
      </c>
      <c r="D145" s="142" t="s">
        <v>5</v>
      </c>
      <c r="F145"/>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5">
      <c r="A146" s="142">
        <v>5</v>
      </c>
      <c r="B146" s="142">
        <v>0.64581417</v>
      </c>
      <c r="C146" s="142" t="s">
        <v>7</v>
      </c>
      <c r="D146" s="142" t="s">
        <v>4</v>
      </c>
      <c r="F146"/>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5">
      <c r="A147" s="142">
        <v>9</v>
      </c>
      <c r="B147" s="142">
        <v>0.90020367</v>
      </c>
      <c r="C147" s="142" t="s">
        <v>7</v>
      </c>
      <c r="D147" s="142" t="s">
        <v>4</v>
      </c>
      <c r="F147"/>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5">
      <c r="A148" s="142">
        <v>13</v>
      </c>
      <c r="B148" s="142">
        <v>0.91229851</v>
      </c>
      <c r="C148" s="142" t="s">
        <v>7</v>
      </c>
      <c r="D148" s="142" t="s">
        <v>4</v>
      </c>
      <c r="F148"/>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5">
      <c r="A149" s="142">
        <v>17</v>
      </c>
      <c r="B149" s="142">
        <v>0.89444879</v>
      </c>
      <c r="C149" s="142" t="s">
        <v>7</v>
      </c>
      <c r="D149" s="142" t="s">
        <v>4</v>
      </c>
      <c r="F149"/>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5">
      <c r="A150" s="142">
        <v>21</v>
      </c>
      <c r="B150" s="142">
        <v>0.92769293</v>
      </c>
      <c r="C150" s="142" t="s">
        <v>7</v>
      </c>
      <c r="D150" s="142" t="s">
        <v>4</v>
      </c>
      <c r="F150"/>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5">
      <c r="A151" s="142">
        <v>25</v>
      </c>
      <c r="B151" s="142">
        <v>0.93233947</v>
      </c>
      <c r="C151" s="142" t="s">
        <v>7</v>
      </c>
      <c r="D151" s="142" t="s">
        <v>4</v>
      </c>
      <c r="F15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5">
      <c r="A152" s="142">
        <v>29</v>
      </c>
      <c r="B152" s="142">
        <v>0.96554407</v>
      </c>
      <c r="C152" s="142" t="s">
        <v>7</v>
      </c>
      <c r="D152" s="142" t="s">
        <v>4</v>
      </c>
      <c r="F152"/>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5">
      <c r="A153" s="142">
        <v>33</v>
      </c>
      <c r="B153" s="142">
        <v>0.96102432</v>
      </c>
      <c r="C153" s="142" t="s">
        <v>7</v>
      </c>
      <c r="D153" s="142" t="s">
        <v>4</v>
      </c>
      <c r="F153"/>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5">
      <c r="A154" s="142">
        <v>37</v>
      </c>
      <c r="B154" s="142">
        <v>0.96580127</v>
      </c>
      <c r="C154" s="142" t="s">
        <v>7</v>
      </c>
      <c r="D154" s="142" t="s">
        <v>4</v>
      </c>
      <c r="F154"/>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5">
      <c r="A155" s="142">
        <v>6</v>
      </c>
      <c r="B155" s="142">
        <v>0.64581417</v>
      </c>
      <c r="C155" s="142" t="s">
        <v>7</v>
      </c>
      <c r="D155" s="142" t="s">
        <v>4</v>
      </c>
      <c r="F155"/>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5">
      <c r="A156" s="142">
        <v>10</v>
      </c>
      <c r="B156" s="142">
        <v>0.90020367</v>
      </c>
      <c r="C156" s="142" t="s">
        <v>7</v>
      </c>
      <c r="D156" s="142" t="s">
        <v>4</v>
      </c>
      <c r="F156"/>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5">
      <c r="A157" s="142">
        <v>14</v>
      </c>
      <c r="B157" s="142">
        <v>0.91229851</v>
      </c>
      <c r="C157" s="142" t="s">
        <v>7</v>
      </c>
      <c r="D157" s="142" t="s">
        <v>4</v>
      </c>
      <c r="F157"/>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5">
      <c r="A158" s="142">
        <v>18</v>
      </c>
      <c r="B158" s="142">
        <v>0.89444879</v>
      </c>
      <c r="C158" s="142" t="s">
        <v>7</v>
      </c>
      <c r="D158" s="142" t="s">
        <v>4</v>
      </c>
      <c r="F158"/>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5">
      <c r="A159" s="142">
        <v>22</v>
      </c>
      <c r="B159" s="142">
        <v>0.92769293</v>
      </c>
      <c r="C159" s="142" t="s">
        <v>7</v>
      </c>
      <c r="D159" s="142" t="s">
        <v>4</v>
      </c>
      <c r="F159"/>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5">
      <c r="A160" s="142">
        <v>26</v>
      </c>
      <c r="B160" s="142">
        <v>0.93233947</v>
      </c>
      <c r="C160" s="142" t="s">
        <v>7</v>
      </c>
      <c r="D160" s="142" t="s">
        <v>4</v>
      </c>
      <c r="F160"/>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5">
      <c r="A161" s="142">
        <v>30</v>
      </c>
      <c r="B161" s="142">
        <v>0.96554407</v>
      </c>
      <c r="C161" s="142" t="s">
        <v>7</v>
      </c>
      <c r="D161" s="142" t="s">
        <v>4</v>
      </c>
      <c r="F16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5">
      <c r="A162" s="142">
        <v>34</v>
      </c>
      <c r="B162" s="142">
        <v>0.96102432</v>
      </c>
      <c r="C162" s="142" t="s">
        <v>7</v>
      </c>
      <c r="D162" s="142" t="s">
        <v>4</v>
      </c>
      <c r="F162"/>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5">
      <c r="A163" s="142">
        <v>38</v>
      </c>
      <c r="B163" s="142">
        <v>0.96580127</v>
      </c>
      <c r="C163" s="142" t="s">
        <v>7</v>
      </c>
      <c r="D163" s="142" t="s">
        <v>4</v>
      </c>
      <c r="F163"/>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5">
      <c r="A164" s="142">
        <v>7</v>
      </c>
      <c r="B164" s="142">
        <v>0.64581417</v>
      </c>
      <c r="C164" s="142" t="s">
        <v>7</v>
      </c>
      <c r="D164" s="142" t="s">
        <v>4</v>
      </c>
      <c r="F164"/>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5">
      <c r="A165" s="142">
        <v>11</v>
      </c>
      <c r="B165" s="142">
        <v>0.90020367</v>
      </c>
      <c r="C165" s="142" t="s">
        <v>7</v>
      </c>
      <c r="D165" s="142" t="s">
        <v>4</v>
      </c>
      <c r="F165"/>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5">
      <c r="A166" s="142">
        <v>15</v>
      </c>
      <c r="B166" s="142">
        <v>0.91229851</v>
      </c>
      <c r="C166" s="142" t="s">
        <v>7</v>
      </c>
      <c r="D166" s="142" t="s">
        <v>4</v>
      </c>
      <c r="F166"/>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5">
      <c r="A167" s="142">
        <v>19</v>
      </c>
      <c r="B167" s="142">
        <v>0.89444879</v>
      </c>
      <c r="C167" s="142" t="s">
        <v>7</v>
      </c>
      <c r="D167" s="142" t="s">
        <v>4</v>
      </c>
      <c r="F167"/>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5">
      <c r="A168" s="142">
        <v>23</v>
      </c>
      <c r="B168" s="142">
        <v>0.92769293</v>
      </c>
      <c r="C168" s="142" t="s">
        <v>7</v>
      </c>
      <c r="D168" s="142" t="s">
        <v>4</v>
      </c>
      <c r="F168"/>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5">
      <c r="A169" s="142">
        <v>27</v>
      </c>
      <c r="B169" s="142">
        <v>0.93233947</v>
      </c>
      <c r="C169" s="142" t="s">
        <v>7</v>
      </c>
      <c r="D169" s="142" t="s">
        <v>4</v>
      </c>
      <c r="F169"/>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5">
      <c r="A170" s="142">
        <v>31</v>
      </c>
      <c r="B170" s="142">
        <v>0.96554407</v>
      </c>
      <c r="C170" s="142" t="s">
        <v>7</v>
      </c>
      <c r="D170" s="142" t="s">
        <v>4</v>
      </c>
      <c r="F170"/>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5">
      <c r="A171" s="142">
        <v>35</v>
      </c>
      <c r="B171" s="142">
        <v>0.96102432</v>
      </c>
      <c r="C171" s="142" t="s">
        <v>7</v>
      </c>
      <c r="D171" s="142" t="s">
        <v>4</v>
      </c>
      <c r="F17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5">
      <c r="A172" s="142">
        <v>39</v>
      </c>
      <c r="B172" s="142">
        <v>0.96580127</v>
      </c>
      <c r="C172" s="142" t="s">
        <v>7</v>
      </c>
      <c r="D172" s="142" t="s">
        <v>4</v>
      </c>
      <c r="F172"/>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5">
      <c r="A173" s="142">
        <v>8</v>
      </c>
      <c r="B173" s="142">
        <v>0.64581417</v>
      </c>
      <c r="C173" s="142" t="s">
        <v>7</v>
      </c>
      <c r="D173" s="142" t="s">
        <v>4</v>
      </c>
      <c r="F173"/>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5">
      <c r="A174" s="142">
        <v>12</v>
      </c>
      <c r="B174" s="142">
        <v>0.90020367</v>
      </c>
      <c r="C174" s="142" t="s">
        <v>7</v>
      </c>
      <c r="D174" s="142" t="s">
        <v>4</v>
      </c>
      <c r="F174"/>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5">
      <c r="A175" s="142">
        <v>16</v>
      </c>
      <c r="B175" s="142">
        <v>0.91229851</v>
      </c>
      <c r="C175" s="142" t="s">
        <v>7</v>
      </c>
      <c r="D175" s="142" t="s">
        <v>4</v>
      </c>
      <c r="F175"/>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5">
      <c r="A176" s="142">
        <v>20</v>
      </c>
      <c r="B176" s="142">
        <v>0.89444879</v>
      </c>
      <c r="C176" s="142" t="s">
        <v>7</v>
      </c>
      <c r="D176" s="142" t="s">
        <v>4</v>
      </c>
      <c r="F176"/>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5">
      <c r="A177" s="142">
        <v>24</v>
      </c>
      <c r="B177" s="142">
        <v>0.92769293</v>
      </c>
      <c r="C177" s="142" t="s">
        <v>7</v>
      </c>
      <c r="D177" s="142" t="s">
        <v>4</v>
      </c>
      <c r="F177"/>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5">
      <c r="A178" s="142">
        <v>28</v>
      </c>
      <c r="B178" s="142">
        <v>0.93233947</v>
      </c>
      <c r="C178" s="142" t="s">
        <v>7</v>
      </c>
      <c r="D178" s="142" t="s">
        <v>4</v>
      </c>
      <c r="F178"/>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5">
      <c r="A179" s="142">
        <v>32</v>
      </c>
      <c r="B179" s="142">
        <v>0.96554407</v>
      </c>
      <c r="C179" s="142" t="s">
        <v>7</v>
      </c>
      <c r="D179" s="142" t="s">
        <v>4</v>
      </c>
      <c r="F179"/>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5">
      <c r="A180" s="142">
        <v>36</v>
      </c>
      <c r="B180" s="142">
        <v>0.96102432</v>
      </c>
      <c r="C180" s="142" t="s">
        <v>7</v>
      </c>
      <c r="D180" s="142" t="s">
        <v>4</v>
      </c>
      <c r="F180"/>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5">
      <c r="A181" s="142">
        <v>40</v>
      </c>
      <c r="B181" s="142">
        <v>0.96580127</v>
      </c>
      <c r="C181" s="142" t="s">
        <v>7</v>
      </c>
      <c r="D181" s="142" t="s">
        <v>4</v>
      </c>
      <c r="F18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5">
      <c r="A182" s="142">
        <v>5</v>
      </c>
      <c r="B182" s="142">
        <v>0.10973001</v>
      </c>
      <c r="C182" s="142" t="s">
        <v>7</v>
      </c>
      <c r="D182" s="142" t="s">
        <v>5</v>
      </c>
      <c r="F182"/>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5">
      <c r="A183" s="142">
        <v>9</v>
      </c>
      <c r="B183" s="142">
        <v>0.173708</v>
      </c>
      <c r="C183" s="142" t="s">
        <v>7</v>
      </c>
      <c r="D183" s="142" t="s">
        <v>5</v>
      </c>
      <c r="F183"/>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5">
      <c r="A184" s="142">
        <v>13</v>
      </c>
      <c r="B184" s="142">
        <v>0.21995662</v>
      </c>
      <c r="C184" s="142" t="s">
        <v>7</v>
      </c>
      <c r="D184" s="142" t="s">
        <v>5</v>
      </c>
      <c r="F184"/>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5">
      <c r="A185" s="142">
        <v>17</v>
      </c>
      <c r="B185" s="142">
        <v>0.28775015</v>
      </c>
      <c r="C185" s="142" t="s">
        <v>7</v>
      </c>
      <c r="D185" s="142" t="s">
        <v>5</v>
      </c>
      <c r="F185"/>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5">
      <c r="A186" s="142">
        <v>21</v>
      </c>
      <c r="B186" s="142">
        <v>0.35543234</v>
      </c>
      <c r="C186" s="142" t="s">
        <v>7</v>
      </c>
      <c r="D186" s="142" t="s">
        <v>5</v>
      </c>
      <c r="F186"/>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5">
      <c r="A187" s="142">
        <v>25</v>
      </c>
      <c r="B187" s="142">
        <v>0.41822294</v>
      </c>
      <c r="C187" s="142" t="s">
        <v>7</v>
      </c>
      <c r="D187" s="142" t="s">
        <v>5</v>
      </c>
      <c r="F187"/>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5">
      <c r="A188" s="142">
        <v>29</v>
      </c>
      <c r="B188" s="142">
        <v>0.53741654</v>
      </c>
      <c r="C188" s="142" t="s">
        <v>7</v>
      </c>
      <c r="D188" s="142" t="s">
        <v>5</v>
      </c>
      <c r="F188"/>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5">
      <c r="A189" s="142">
        <v>33</v>
      </c>
      <c r="B189" s="142">
        <v>0.67643777</v>
      </c>
      <c r="C189" s="142" t="s">
        <v>7</v>
      </c>
      <c r="D189" s="142" t="s">
        <v>5</v>
      </c>
      <c r="F189"/>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5">
      <c r="A190" s="142">
        <v>37</v>
      </c>
      <c r="B190" s="142">
        <v>0.88048737</v>
      </c>
      <c r="C190" s="142" t="s">
        <v>7</v>
      </c>
      <c r="D190" s="142" t="s">
        <v>5</v>
      </c>
      <c r="F190"/>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5">
      <c r="A191" s="142">
        <v>6</v>
      </c>
      <c r="B191" s="142">
        <v>0.10973001</v>
      </c>
      <c r="C191" s="142" t="s">
        <v>7</v>
      </c>
      <c r="D191" s="142" t="s">
        <v>5</v>
      </c>
      <c r="F19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5">
      <c r="A192" s="142">
        <v>10</v>
      </c>
      <c r="B192" s="142">
        <v>0.173708</v>
      </c>
      <c r="C192" s="142" t="s">
        <v>7</v>
      </c>
      <c r="D192" s="142" t="s">
        <v>5</v>
      </c>
      <c r="F192"/>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5">
      <c r="A193" s="142">
        <v>14</v>
      </c>
      <c r="B193" s="142">
        <v>0.21995662</v>
      </c>
      <c r="C193" s="142" t="s">
        <v>7</v>
      </c>
      <c r="D193" s="142" t="s">
        <v>5</v>
      </c>
      <c r="F193"/>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5">
      <c r="A194" s="142">
        <v>18</v>
      </c>
      <c r="B194" s="142">
        <v>0.28775015</v>
      </c>
      <c r="C194" s="142" t="s">
        <v>7</v>
      </c>
      <c r="D194" s="142" t="s">
        <v>5</v>
      </c>
      <c r="F194"/>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5">
      <c r="A195" s="142">
        <v>22</v>
      </c>
      <c r="B195" s="142">
        <v>0.35543234</v>
      </c>
      <c r="C195" s="142" t="s">
        <v>7</v>
      </c>
      <c r="D195" s="142" t="s">
        <v>5</v>
      </c>
      <c r="F195"/>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5">
      <c r="A196" s="142">
        <v>26</v>
      </c>
      <c r="B196" s="142">
        <v>0.41822294</v>
      </c>
      <c r="C196" s="142" t="s">
        <v>7</v>
      </c>
      <c r="D196" s="142" t="s">
        <v>5</v>
      </c>
      <c r="F196"/>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5">
      <c r="A197" s="142">
        <v>30</v>
      </c>
      <c r="B197" s="142">
        <v>0.53741654</v>
      </c>
      <c r="C197" s="142" t="s">
        <v>7</v>
      </c>
      <c r="D197" s="142" t="s">
        <v>5</v>
      </c>
      <c r="F197"/>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5">
      <c r="A198" s="142">
        <v>34</v>
      </c>
      <c r="B198" s="142">
        <v>0.67643777</v>
      </c>
      <c r="C198" s="142" t="s">
        <v>7</v>
      </c>
      <c r="D198" s="142" t="s">
        <v>5</v>
      </c>
      <c r="F198"/>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5">
      <c r="A199" s="142">
        <v>38</v>
      </c>
      <c r="B199" s="142">
        <v>0.88048737</v>
      </c>
      <c r="C199" s="142" t="s">
        <v>7</v>
      </c>
      <c r="D199" s="142" t="s">
        <v>5</v>
      </c>
      <c r="F199"/>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5">
      <c r="A200" s="142">
        <v>7</v>
      </c>
      <c r="B200" s="142">
        <v>0.10973001</v>
      </c>
      <c r="C200" s="142" t="s">
        <v>7</v>
      </c>
      <c r="D200" s="142" t="s">
        <v>5</v>
      </c>
      <c r="F200"/>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5">
      <c r="A201" s="142">
        <v>11</v>
      </c>
      <c r="B201" s="142">
        <v>0.173708</v>
      </c>
      <c r="C201" s="142" t="s">
        <v>7</v>
      </c>
      <c r="D201" s="142" t="s">
        <v>5</v>
      </c>
      <c r="F20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5">
      <c r="A202" s="142">
        <v>15</v>
      </c>
      <c r="B202" s="142">
        <v>0.21995662</v>
      </c>
      <c r="C202" s="142" t="s">
        <v>7</v>
      </c>
      <c r="D202" s="142" t="s">
        <v>5</v>
      </c>
      <c r="F202"/>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5">
      <c r="A203" s="142">
        <v>19</v>
      </c>
      <c r="B203" s="142">
        <v>0.28775015</v>
      </c>
      <c r="C203" s="142" t="s">
        <v>7</v>
      </c>
      <c r="D203" s="142" t="s">
        <v>5</v>
      </c>
      <c r="F203"/>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5">
      <c r="A204" s="142">
        <v>23</v>
      </c>
      <c r="B204" s="142">
        <v>0.35543234</v>
      </c>
      <c r="C204" s="142" t="s">
        <v>7</v>
      </c>
      <c r="D204" s="142" t="s">
        <v>5</v>
      </c>
      <c r="F204"/>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
      <c r="A205" s="142">
        <v>27</v>
      </c>
      <c r="B205" s="142">
        <v>0.41822294</v>
      </c>
      <c r="C205" s="142" t="s">
        <v>7</v>
      </c>
      <c r="D205" s="142" t="s">
        <v>5</v>
      </c>
      <c r="F205"/>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5">
      <c r="A206" s="142">
        <v>31</v>
      </c>
      <c r="B206" s="142">
        <v>0.53741654</v>
      </c>
      <c r="C206" s="142" t="s">
        <v>7</v>
      </c>
      <c r="D206" s="142" t="s">
        <v>5</v>
      </c>
      <c r="F206"/>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5">
      <c r="A207" s="142">
        <v>35</v>
      </c>
      <c r="B207" s="142">
        <v>0.67643777</v>
      </c>
      <c r="C207" s="142" t="s">
        <v>7</v>
      </c>
      <c r="D207" s="142" t="s">
        <v>5</v>
      </c>
      <c r="F207"/>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5">
      <c r="A208" s="142">
        <v>39</v>
      </c>
      <c r="B208" s="142">
        <v>0.88048737</v>
      </c>
      <c r="C208" s="142" t="s">
        <v>7</v>
      </c>
      <c r="D208" s="142" t="s">
        <v>5</v>
      </c>
      <c r="F208"/>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5">
      <c r="A209" s="142">
        <v>8</v>
      </c>
      <c r="B209" s="142">
        <v>0.10973001</v>
      </c>
      <c r="C209" s="142" t="s">
        <v>7</v>
      </c>
      <c r="D209" s="142" t="s">
        <v>5</v>
      </c>
      <c r="F209"/>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5">
      <c r="A210" s="142">
        <v>12</v>
      </c>
      <c r="B210" s="142">
        <v>0.173708</v>
      </c>
      <c r="C210" s="142" t="s">
        <v>7</v>
      </c>
      <c r="D210" s="142" t="s">
        <v>5</v>
      </c>
      <c r="F210"/>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5">
      <c r="A211" s="142">
        <v>16</v>
      </c>
      <c r="B211" s="142">
        <v>0.21995662</v>
      </c>
      <c r="C211" s="142" t="s">
        <v>7</v>
      </c>
      <c r="D211" s="142" t="s">
        <v>5</v>
      </c>
      <c r="F21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5">
      <c r="A212" s="142">
        <v>20</v>
      </c>
      <c r="B212" s="142">
        <v>0.28775015</v>
      </c>
      <c r="C212" s="142" t="s">
        <v>7</v>
      </c>
      <c r="D212" s="142" t="s">
        <v>5</v>
      </c>
      <c r="F212"/>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5">
      <c r="A213" s="142">
        <v>24</v>
      </c>
      <c r="B213" s="142">
        <v>0.35543234</v>
      </c>
      <c r="C213" s="142" t="s">
        <v>7</v>
      </c>
      <c r="D213" s="142" t="s">
        <v>5</v>
      </c>
      <c r="F213"/>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5">
      <c r="A214" s="142">
        <v>28</v>
      </c>
      <c r="B214" s="142">
        <v>0.41822294</v>
      </c>
      <c r="C214" s="142" t="s">
        <v>7</v>
      </c>
      <c r="D214" s="142" t="s">
        <v>5</v>
      </c>
      <c r="F214"/>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5">
      <c r="A215" s="142">
        <v>32</v>
      </c>
      <c r="B215" s="142">
        <v>0.53741654</v>
      </c>
      <c r="C215" s="142" t="s">
        <v>7</v>
      </c>
      <c r="D215" s="142" t="s">
        <v>5</v>
      </c>
      <c r="F215"/>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5">
      <c r="A216" s="142">
        <v>36</v>
      </c>
      <c r="B216" s="142">
        <v>0.67643777</v>
      </c>
      <c r="C216" s="142" t="s">
        <v>7</v>
      </c>
      <c r="D216" s="142" t="s">
        <v>5</v>
      </c>
      <c r="F216"/>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5">
      <c r="A217" s="142">
        <v>40</v>
      </c>
      <c r="B217" s="142">
        <v>0.88048737</v>
      </c>
      <c r="C217" s="142" t="s">
        <v>7</v>
      </c>
      <c r="D217" s="142" t="s">
        <v>5</v>
      </c>
      <c r="F217"/>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6:32" ht="15">
      <c r="F218"/>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6:32" ht="15">
      <c r="F219"/>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6:32" ht="15">
      <c r="F220"/>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6:32" ht="15">
      <c r="F22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6:32" ht="15">
      <c r="F222"/>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6:32" ht="15">
      <c r="F223"/>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6:32" ht="15">
      <c r="F224"/>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6:32" ht="15">
      <c r="F225"/>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6:32" ht="15">
      <c r="F226"/>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6:32" ht="15">
      <c r="F227"/>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6:32" ht="15">
      <c r="F228"/>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6:32" ht="15">
      <c r="F229"/>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6:32" ht="15">
      <c r="F230"/>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6:32" ht="15">
      <c r="F23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6:32" ht="15">
      <c r="F232"/>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6:32" ht="15">
      <c r="F233"/>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6:32" ht="15">
      <c r="F234"/>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6:32" ht="15">
      <c r="F235"/>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6:32" ht="15">
      <c r="F236"/>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6:32" ht="15">
      <c r="F237"/>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6:32" ht="15">
      <c r="F238"/>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6:32" ht="15">
      <c r="F239"/>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6:32" ht="15">
      <c r="F240"/>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6:32" ht="15">
      <c r="F24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6:32" ht="15">
      <c r="F242"/>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6:32" ht="15">
      <c r="F243"/>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6:32" ht="15">
      <c r="F244"/>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6:32" ht="15">
      <c r="F245"/>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6:32" ht="15">
      <c r="F246"/>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6:32" ht="15">
      <c r="F247"/>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6:32" ht="15">
      <c r="F248"/>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6:32" ht="15">
      <c r="F249"/>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6:32" ht="15">
      <c r="F250"/>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6:32" ht="15">
      <c r="F25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6:32" ht="15">
      <c r="F252"/>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6:32" ht="15">
      <c r="F253"/>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6:32" ht="15">
      <c r="F254"/>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6:32" ht="15">
      <c r="F255"/>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6:32" ht="15">
      <c r="F256"/>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6:32" ht="15">
      <c r="F257"/>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6:32" ht="15">
      <c r="F258"/>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6:32" ht="15">
      <c r="F259"/>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6:32" ht="15">
      <c r="F260"/>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6:32" ht="15">
      <c r="F26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6:32" ht="15">
      <c r="F262"/>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6:32" ht="15">
      <c r="F263"/>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6:32" ht="15">
      <c r="F264"/>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6:32" ht="15">
      <c r="F265"/>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6:32" ht="15">
      <c r="F266"/>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6:32" ht="15">
      <c r="F267"/>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6:32" ht="15">
      <c r="F268"/>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6:32" ht="15">
      <c r="F269"/>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6:32" ht="15">
      <c r="F270"/>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6:32" ht="15">
      <c r="F27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6:32" ht="15">
      <c r="F272"/>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6:32" ht="15">
      <c r="F273"/>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6:32" ht="15">
      <c r="F274"/>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6:32" ht="15">
      <c r="F275"/>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6:32" ht="15">
      <c r="F276"/>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6:32" ht="15">
      <c r="F277"/>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6:32" ht="15">
      <c r="F278"/>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6:32" ht="15">
      <c r="F279"/>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6:32" ht="15">
      <c r="F280"/>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6:32" ht="15">
      <c r="F28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6:32" ht="15">
      <c r="F282"/>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6:32" ht="15">
      <c r="F283"/>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6:32" ht="15">
      <c r="F284"/>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6:32" ht="15">
      <c r="F285"/>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6:32" ht="15">
      <c r="F286"/>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6:32" ht="15">
      <c r="F287"/>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6:32" ht="15">
      <c r="F288"/>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6:32" ht="15">
      <c r="F289"/>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6:32" ht="15">
      <c r="F290"/>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6:32" ht="15">
      <c r="F29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6:32" ht="15">
      <c r="F292"/>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6:32" ht="15">
      <c r="F293"/>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6:32" ht="15">
      <c r="F294"/>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6:32" ht="15">
      <c r="F295"/>
      <c r="H295" s="1"/>
      <c r="I295" s="1"/>
      <c r="J295" s="1"/>
      <c r="K295" s="1"/>
      <c r="M295" s="1"/>
      <c r="N295" s="1"/>
      <c r="O295" s="1"/>
      <c r="P295" s="1"/>
      <c r="Q295" s="1"/>
      <c r="R295" s="1"/>
      <c r="S295" s="1"/>
      <c r="T295" s="1"/>
      <c r="U295" s="1"/>
      <c r="V295" s="1"/>
      <c r="W295" s="1"/>
      <c r="X295" s="1"/>
      <c r="Y295" s="1"/>
      <c r="Z295" s="1"/>
      <c r="AA295" s="1"/>
      <c r="AB295" s="1"/>
      <c r="AC295" s="1"/>
      <c r="AD295" s="1"/>
      <c r="AE295" s="1"/>
      <c r="AF295" s="1"/>
    </row>
    <row r="296" spans="6:32" ht="15">
      <c r="F296"/>
      <c r="H296" s="1"/>
      <c r="I296" s="1"/>
      <c r="J296" s="1"/>
      <c r="K296" s="1"/>
      <c r="M296" s="1"/>
      <c r="N296" s="1"/>
      <c r="O296" s="1"/>
      <c r="P296" s="1"/>
      <c r="Q296" s="1"/>
      <c r="R296" s="1"/>
      <c r="S296" s="1"/>
      <c r="T296" s="1"/>
      <c r="U296" s="1"/>
      <c r="V296" s="1"/>
      <c r="W296" s="1"/>
      <c r="X296" s="1"/>
      <c r="Y296" s="1"/>
      <c r="Z296" s="1"/>
      <c r="AA296" s="1"/>
      <c r="AB296" s="1"/>
      <c r="AC296" s="1"/>
      <c r="AD296" s="1"/>
      <c r="AE296" s="1"/>
      <c r="AF296" s="1"/>
    </row>
    <row r="297" spans="6:11" ht="15">
      <c r="F297"/>
      <c r="H297" s="1"/>
      <c r="I297" s="1"/>
      <c r="J297" s="1"/>
      <c r="K297" s="1"/>
    </row>
    <row r="298" spans="6:11" ht="15">
      <c r="F298"/>
      <c r="H298" s="1"/>
      <c r="I298" s="1"/>
      <c r="J298" s="1"/>
      <c r="K298" s="1"/>
    </row>
    <row r="299" spans="6:11" ht="15">
      <c r="F299"/>
      <c r="H299" s="1"/>
      <c r="I299" s="1"/>
      <c r="J299" s="1"/>
      <c r="K299" s="1"/>
    </row>
    <row r="300" spans="6:11" ht="15">
      <c r="F300"/>
      <c r="H300" s="1"/>
      <c r="I300" s="1"/>
      <c r="J300" s="1"/>
      <c r="K300" s="1"/>
    </row>
    <row r="301" spans="6:11" ht="15">
      <c r="F301"/>
      <c r="H301" s="1"/>
      <c r="I301" s="1"/>
      <c r="J301" s="1"/>
      <c r="K301" s="1"/>
    </row>
    <row r="302" spans="6:11" ht="15">
      <c r="F302"/>
      <c r="H302" s="1"/>
      <c r="I302" s="1"/>
      <c r="J302" s="1"/>
      <c r="K302" s="1"/>
    </row>
    <row r="303" spans="6:11" ht="15">
      <c r="F303"/>
      <c r="H303" s="1"/>
      <c r="I303" s="1"/>
      <c r="J303" s="1"/>
      <c r="K303" s="1"/>
    </row>
    <row r="304" spans="6:11" ht="15">
      <c r="F304"/>
      <c r="H304" s="1"/>
      <c r="I304" s="1"/>
      <c r="J304" s="1"/>
      <c r="K304" s="1"/>
    </row>
    <row r="305" spans="6:11" ht="15">
      <c r="F305"/>
      <c r="H305" s="1"/>
      <c r="I305" s="1"/>
      <c r="J305" s="1"/>
      <c r="K305" s="1"/>
    </row>
    <row r="306" spans="6:11" ht="15">
      <c r="F306"/>
      <c r="H306" s="1"/>
      <c r="I306" s="1"/>
      <c r="J306" s="1"/>
      <c r="K306" s="1"/>
    </row>
    <row r="307" spans="6:11" ht="15">
      <c r="F307"/>
      <c r="H307" s="1"/>
      <c r="I307" s="1"/>
      <c r="J307" s="1"/>
      <c r="K307" s="1"/>
    </row>
    <row r="308" spans="6:11" ht="15">
      <c r="F308"/>
      <c r="H308" s="1"/>
      <c r="I308" s="1"/>
      <c r="J308" s="1"/>
      <c r="K308" s="1"/>
    </row>
    <row r="309" spans="6:11" ht="15">
      <c r="F309"/>
      <c r="H309" s="1"/>
      <c r="I309" s="1"/>
      <c r="J309" s="1"/>
      <c r="K309" s="1"/>
    </row>
    <row r="310" spans="6:11" ht="15">
      <c r="F310"/>
      <c r="H310" s="1"/>
      <c r="I310" s="1"/>
      <c r="J310" s="1"/>
      <c r="K310" s="1"/>
    </row>
    <row r="311" spans="6:11" ht="15">
      <c r="F311"/>
      <c r="H311" s="1"/>
      <c r="I311" s="1"/>
      <c r="J311" s="1"/>
      <c r="K311" s="1"/>
    </row>
    <row r="312" spans="6:11" ht="15">
      <c r="F312"/>
      <c r="H312" s="1"/>
      <c r="I312" s="1"/>
      <c r="J312" s="1"/>
      <c r="K312" s="1"/>
    </row>
    <row r="313" spans="6:11" ht="15">
      <c r="F313"/>
      <c r="H313" s="1"/>
      <c r="I313" s="1"/>
      <c r="J313" s="1"/>
      <c r="K313" s="1"/>
    </row>
    <row r="314" spans="6:11" ht="15">
      <c r="F314"/>
      <c r="H314" s="1"/>
      <c r="I314" s="1"/>
      <c r="J314" s="1"/>
      <c r="K314" s="1"/>
    </row>
    <row r="315" spans="6:11" ht="15">
      <c r="F315"/>
      <c r="H315" s="1"/>
      <c r="I315" s="1"/>
      <c r="J315" s="1"/>
      <c r="K315" s="1"/>
    </row>
    <row r="316" spans="6:9" ht="15">
      <c r="F316"/>
      <c r="H316" s="1"/>
      <c r="I316" s="1"/>
    </row>
    <row r="317" spans="6:9" ht="15">
      <c r="F317"/>
      <c r="H317" s="1"/>
      <c r="I317" s="1"/>
    </row>
    <row r="318" spans="6:7" ht="15">
      <c r="F318"/>
      <c r="G318"/>
    </row>
    <row r="319" spans="6:7" ht="15">
      <c r="F319"/>
      <c r="G319"/>
    </row>
    <row r="320" spans="6:7" ht="15">
      <c r="F320"/>
      <c r="G320"/>
    </row>
    <row r="321" spans="6:7" ht="15">
      <c r="F321"/>
      <c r="G321"/>
    </row>
    <row r="322" spans="6:7" ht="15">
      <c r="F322"/>
      <c r="G322"/>
    </row>
    <row r="323" spans="6:7" ht="15">
      <c r="F323"/>
      <c r="G323"/>
    </row>
    <row r="324" spans="6:7" ht="15">
      <c r="F324"/>
      <c r="G324"/>
    </row>
    <row r="325" spans="6:7" ht="15">
      <c r="F325"/>
      <c r="G325"/>
    </row>
    <row r="326" spans="6:7" ht="15">
      <c r="F326"/>
      <c r="G326"/>
    </row>
    <row r="327" spans="6:7" ht="15">
      <c r="F327"/>
      <c r="G327"/>
    </row>
    <row r="328" spans="6:7" ht="15">
      <c r="F328"/>
      <c r="G328"/>
    </row>
    <row r="329" spans="6:7" ht="15">
      <c r="F329"/>
      <c r="G329"/>
    </row>
    <row r="330" spans="6:7" ht="15">
      <c r="F330"/>
      <c r="G330"/>
    </row>
    <row r="331" spans="6:7" ht="15">
      <c r="F331"/>
      <c r="G331"/>
    </row>
    <row r="332" spans="6:7" ht="15">
      <c r="F332"/>
      <c r="G332"/>
    </row>
    <row r="333" spans="6:7" ht="15">
      <c r="F333"/>
      <c r="G333"/>
    </row>
    <row r="334" spans="6:7" ht="15">
      <c r="F334"/>
      <c r="G334"/>
    </row>
    <row r="335" spans="6:7" ht="15">
      <c r="F335"/>
      <c r="G335"/>
    </row>
    <row r="336" spans="6:7" ht="15">
      <c r="F336"/>
      <c r="G336"/>
    </row>
    <row r="337" spans="6:7" ht="15">
      <c r="F337"/>
      <c r="G337"/>
    </row>
    <row r="338" spans="6:7" ht="15">
      <c r="F338"/>
      <c r="G338"/>
    </row>
    <row r="339" spans="6:7" ht="15">
      <c r="F339"/>
      <c r="G339"/>
    </row>
    <row r="340" spans="6:7" ht="15">
      <c r="F340"/>
      <c r="G340"/>
    </row>
    <row r="341" spans="6:7" ht="15">
      <c r="F341"/>
      <c r="G341"/>
    </row>
    <row r="342" spans="6:7" ht="15">
      <c r="F342"/>
      <c r="G342"/>
    </row>
    <row r="343" spans="6:7" ht="15">
      <c r="F343"/>
      <c r="G343"/>
    </row>
    <row r="344" spans="6:7" ht="15">
      <c r="F344"/>
      <c r="G344"/>
    </row>
    <row r="345" spans="6:7" ht="15">
      <c r="F345"/>
      <c r="G345"/>
    </row>
    <row r="346" spans="6:7" ht="15">
      <c r="F346"/>
      <c r="G346"/>
    </row>
    <row r="347" spans="6:7" ht="15">
      <c r="F347"/>
      <c r="G347"/>
    </row>
    <row r="348" spans="6:7" ht="15">
      <c r="F348"/>
      <c r="G348"/>
    </row>
    <row r="349" spans="6:7" ht="15">
      <c r="F349"/>
      <c r="G349"/>
    </row>
    <row r="350" spans="6:7" ht="15">
      <c r="F350"/>
      <c r="G350"/>
    </row>
    <row r="351" spans="6:7" ht="15">
      <c r="F351"/>
      <c r="G351"/>
    </row>
    <row r="352" spans="6:7" ht="15">
      <c r="F352"/>
      <c r="G352"/>
    </row>
    <row r="353" spans="6:7" ht="15">
      <c r="F353"/>
      <c r="G353"/>
    </row>
    <row r="354" spans="6:7" ht="15">
      <c r="F354"/>
      <c r="G354"/>
    </row>
    <row r="355" spans="6:7" ht="15">
      <c r="F355"/>
      <c r="G355"/>
    </row>
    <row r="356" spans="6:7" ht="15">
      <c r="F356"/>
      <c r="G356"/>
    </row>
    <row r="357" spans="6:7" ht="15">
      <c r="F357"/>
      <c r="G357"/>
    </row>
    <row r="358" spans="6:7" ht="15">
      <c r="F358"/>
      <c r="G358"/>
    </row>
    <row r="359" spans="6:7" ht="15">
      <c r="F359"/>
      <c r="G359"/>
    </row>
    <row r="360" spans="6:7" ht="15">
      <c r="F360"/>
      <c r="G360"/>
    </row>
    <row r="361" spans="6:7" ht="15">
      <c r="F361"/>
      <c r="G361"/>
    </row>
    <row r="362" spans="6:7" ht="15">
      <c r="F362"/>
      <c r="G362"/>
    </row>
    <row r="363" spans="6:7" ht="15">
      <c r="F363"/>
      <c r="G363"/>
    </row>
    <row r="364" spans="6:7" ht="15">
      <c r="F364"/>
      <c r="G364"/>
    </row>
    <row r="365" spans="6:7" ht="15">
      <c r="F365"/>
      <c r="G365"/>
    </row>
    <row r="366" spans="6:7" ht="15">
      <c r="F366"/>
      <c r="G366"/>
    </row>
    <row r="367" spans="6:7" ht="15">
      <c r="F367"/>
      <c r="G367"/>
    </row>
    <row r="368" spans="6:7" ht="15">
      <c r="F368"/>
      <c r="G368"/>
    </row>
    <row r="369" spans="6:7" ht="15">
      <c r="F369"/>
      <c r="G369"/>
    </row>
    <row r="370" spans="6:7" ht="15">
      <c r="F370"/>
      <c r="G370"/>
    </row>
    <row r="371" spans="6:7" ht="15">
      <c r="F371"/>
      <c r="G371"/>
    </row>
    <row r="372" spans="6:7" ht="15">
      <c r="F372"/>
      <c r="G372"/>
    </row>
    <row r="373" spans="6:7" ht="15">
      <c r="F373"/>
      <c r="G373"/>
    </row>
    <row r="374" spans="6:7" ht="15">
      <c r="F374"/>
      <c r="G374"/>
    </row>
    <row r="375" spans="6:7" ht="15">
      <c r="F375"/>
      <c r="G375"/>
    </row>
    <row r="376" spans="6:7" ht="15">
      <c r="F376"/>
      <c r="G376"/>
    </row>
    <row r="377" spans="6:7" ht="15">
      <c r="F377"/>
      <c r="G377"/>
    </row>
    <row r="378" spans="6:7" ht="15">
      <c r="F378"/>
      <c r="G378"/>
    </row>
    <row r="379" spans="6:7" ht="15">
      <c r="F379"/>
      <c r="G379"/>
    </row>
    <row r="380" spans="6:7" ht="15">
      <c r="F380"/>
      <c r="G380"/>
    </row>
    <row r="381" spans="6:7" ht="15">
      <c r="F381"/>
      <c r="G381"/>
    </row>
    <row r="382" spans="6:7" ht="15">
      <c r="F382"/>
      <c r="G382"/>
    </row>
    <row r="383" spans="6:7" ht="15">
      <c r="F383"/>
      <c r="G383"/>
    </row>
    <row r="384" spans="6:7" ht="15">
      <c r="F384"/>
      <c r="G384"/>
    </row>
    <row r="385" spans="6:7" ht="15">
      <c r="F385"/>
      <c r="G385"/>
    </row>
    <row r="386" spans="6:7" ht="15">
      <c r="F386"/>
      <c r="G386"/>
    </row>
    <row r="387" spans="6:7" ht="15">
      <c r="F387"/>
      <c r="G387"/>
    </row>
    <row r="388" spans="6:7" ht="15">
      <c r="F388"/>
      <c r="G388"/>
    </row>
    <row r="389" spans="6:7" ht="15">
      <c r="F389"/>
      <c r="G389"/>
    </row>
    <row r="390" spans="6:7" ht="15">
      <c r="F390"/>
      <c r="G390"/>
    </row>
    <row r="391" spans="6:7" ht="15">
      <c r="F391"/>
      <c r="G391"/>
    </row>
    <row r="392" spans="6:7" ht="15">
      <c r="F392"/>
      <c r="G392"/>
    </row>
    <row r="393" spans="6:7" ht="15">
      <c r="F393"/>
      <c r="G393"/>
    </row>
    <row r="394" spans="6:7" ht="15">
      <c r="F394"/>
      <c r="G394"/>
    </row>
    <row r="395" spans="6:7" ht="15">
      <c r="F395"/>
      <c r="G395"/>
    </row>
    <row r="396" spans="6:7" ht="15">
      <c r="F396"/>
      <c r="G396"/>
    </row>
    <row r="397" spans="6:7" ht="15">
      <c r="F397"/>
      <c r="G397"/>
    </row>
    <row r="398" spans="6:7" ht="15">
      <c r="F398"/>
      <c r="G398"/>
    </row>
    <row r="399" spans="6:7" ht="15">
      <c r="F399"/>
      <c r="G399"/>
    </row>
    <row r="400" spans="6:7" ht="15">
      <c r="F400"/>
      <c r="G400"/>
    </row>
    <row r="401" spans="6:7" ht="15">
      <c r="F401"/>
      <c r="G401"/>
    </row>
    <row r="402" spans="6:7" ht="15">
      <c r="F402"/>
      <c r="G402"/>
    </row>
    <row r="403" spans="6:7" ht="15">
      <c r="F403"/>
      <c r="G403"/>
    </row>
    <row r="404" spans="6:7" ht="15">
      <c r="F404"/>
      <c r="G404"/>
    </row>
    <row r="405" spans="6:7" ht="15">
      <c r="F405"/>
      <c r="G405"/>
    </row>
    <row r="406" spans="6:7" ht="15">
      <c r="F406"/>
      <c r="G406"/>
    </row>
    <row r="407" spans="6:7" ht="15">
      <c r="F407"/>
      <c r="G407"/>
    </row>
    <row r="408" spans="6:7" ht="15">
      <c r="F408"/>
      <c r="G408"/>
    </row>
    <row r="409" spans="6:7" ht="15">
      <c r="F409"/>
      <c r="G409"/>
    </row>
    <row r="410" spans="6:7" ht="15">
      <c r="F410"/>
      <c r="G410"/>
    </row>
    <row r="411" spans="6:7" ht="15">
      <c r="F411"/>
      <c r="G411"/>
    </row>
    <row r="412" spans="6:7" ht="15">
      <c r="F412"/>
      <c r="G412"/>
    </row>
    <row r="413" spans="6:7" ht="15">
      <c r="F413"/>
      <c r="G413"/>
    </row>
    <row r="414" spans="6:7" ht="15">
      <c r="F414"/>
      <c r="G414"/>
    </row>
    <row r="415" spans="6:7" ht="15">
      <c r="F415"/>
      <c r="G415"/>
    </row>
    <row r="416" spans="6:7" ht="15">
      <c r="F416"/>
      <c r="G416"/>
    </row>
    <row r="417" spans="6:7" ht="15">
      <c r="F417"/>
      <c r="G417"/>
    </row>
    <row r="418" spans="6:7" ht="15">
      <c r="F418"/>
      <c r="G418"/>
    </row>
    <row r="419" spans="6:7" ht="15">
      <c r="F419"/>
      <c r="G419"/>
    </row>
    <row r="420" spans="6:7" ht="15">
      <c r="F420"/>
      <c r="G420"/>
    </row>
    <row r="421" spans="6:7" ht="15">
      <c r="F421"/>
      <c r="G421"/>
    </row>
    <row r="422" spans="6:7" ht="15">
      <c r="F422"/>
      <c r="G422"/>
    </row>
    <row r="423" spans="6:7" ht="15">
      <c r="F423"/>
      <c r="G423"/>
    </row>
    <row r="424" spans="6:7" ht="15">
      <c r="F424"/>
      <c r="G424"/>
    </row>
    <row r="425" spans="6:7" ht="15">
      <c r="F425"/>
      <c r="G425"/>
    </row>
    <row r="426" spans="6:7" ht="15">
      <c r="F426"/>
      <c r="G426"/>
    </row>
    <row r="427" spans="6:7" ht="15">
      <c r="F427"/>
      <c r="G427"/>
    </row>
    <row r="428" spans="6:7" ht="15">
      <c r="F428"/>
      <c r="G428"/>
    </row>
    <row r="429" spans="6:7" ht="15">
      <c r="F429"/>
      <c r="G429"/>
    </row>
    <row r="430" spans="6:7" ht="15">
      <c r="F430"/>
      <c r="G430"/>
    </row>
    <row r="431" spans="6:7" ht="15">
      <c r="F431"/>
      <c r="G431"/>
    </row>
    <row r="432" spans="6:7" ht="15">
      <c r="F432"/>
      <c r="G432"/>
    </row>
    <row r="433" spans="6:7" ht="15">
      <c r="F433"/>
      <c r="G433"/>
    </row>
    <row r="434" spans="6:7" ht="15">
      <c r="F434"/>
      <c r="G434"/>
    </row>
    <row r="435" spans="6:7" ht="15">
      <c r="F435"/>
      <c r="G435"/>
    </row>
    <row r="436" spans="6:7" ht="15">
      <c r="F436"/>
      <c r="G436"/>
    </row>
    <row r="437" spans="6:7" ht="15">
      <c r="F437"/>
      <c r="G437"/>
    </row>
    <row r="438" spans="6:7" ht="15">
      <c r="F438"/>
      <c r="G438"/>
    </row>
    <row r="439" spans="6:7" ht="15">
      <c r="F439"/>
      <c r="G439"/>
    </row>
    <row r="440" spans="6:7" ht="15">
      <c r="F440"/>
      <c r="G440"/>
    </row>
    <row r="441" spans="6:7" ht="15">
      <c r="F441"/>
      <c r="G441"/>
    </row>
    <row r="442" spans="6:7" ht="15">
      <c r="F442"/>
      <c r="G442"/>
    </row>
    <row r="443" spans="6:7" ht="15">
      <c r="F443"/>
      <c r="G443"/>
    </row>
    <row r="444" spans="6:7" ht="15">
      <c r="F444"/>
      <c r="G444"/>
    </row>
    <row r="445" spans="6:7" ht="15">
      <c r="F445"/>
      <c r="G445"/>
    </row>
    <row r="446" spans="6:7" ht="15">
      <c r="F446"/>
      <c r="G446"/>
    </row>
    <row r="447" spans="6:7" ht="15">
      <c r="F447"/>
      <c r="G447"/>
    </row>
    <row r="448" spans="6:7" ht="15">
      <c r="F448"/>
      <c r="G448"/>
    </row>
    <row r="449" spans="6:7" ht="15">
      <c r="F449"/>
      <c r="G449"/>
    </row>
    <row r="450" spans="6:7" ht="15">
      <c r="F450"/>
      <c r="G450"/>
    </row>
    <row r="451" spans="6:7" ht="15">
      <c r="F451"/>
      <c r="G451"/>
    </row>
    <row r="452" spans="6:7" ht="15">
      <c r="F452"/>
      <c r="G452"/>
    </row>
    <row r="453" spans="6:7" ht="15">
      <c r="F453"/>
      <c r="G453"/>
    </row>
    <row r="454" spans="6:7" ht="15">
      <c r="F454"/>
      <c r="G454"/>
    </row>
    <row r="455" spans="6:7" ht="15">
      <c r="F455"/>
      <c r="G455"/>
    </row>
    <row r="456" spans="6:7" ht="15">
      <c r="F456"/>
      <c r="G456"/>
    </row>
    <row r="457" spans="6:7" ht="15">
      <c r="F457"/>
      <c r="G457"/>
    </row>
    <row r="458" spans="6:7" ht="15">
      <c r="F458"/>
      <c r="G458"/>
    </row>
    <row r="459" spans="6:7" ht="15">
      <c r="F459"/>
      <c r="G459"/>
    </row>
    <row r="460" spans="6:7" ht="15">
      <c r="F460"/>
      <c r="G460"/>
    </row>
    <row r="461" spans="6:7" ht="15">
      <c r="F461"/>
      <c r="G461"/>
    </row>
    <row r="462" spans="6:7" ht="15">
      <c r="F462"/>
      <c r="G462"/>
    </row>
    <row r="463" spans="6:7" ht="15">
      <c r="F463"/>
      <c r="G463"/>
    </row>
    <row r="464" spans="6:7" ht="15">
      <c r="F464"/>
      <c r="G464"/>
    </row>
    <row r="465" spans="6:7" ht="15">
      <c r="F465"/>
      <c r="G465"/>
    </row>
    <row r="466" spans="6:7" ht="15">
      <c r="F466"/>
      <c r="G466"/>
    </row>
    <row r="467" spans="6:7" ht="15">
      <c r="F467"/>
      <c r="G467"/>
    </row>
    <row r="468" spans="6:7" ht="15">
      <c r="F468"/>
      <c r="G468"/>
    </row>
    <row r="469" spans="6:7" ht="15">
      <c r="F469"/>
      <c r="G469"/>
    </row>
    <row r="470" spans="6:7" ht="15">
      <c r="F470"/>
      <c r="G470"/>
    </row>
    <row r="471" spans="6:7" ht="15">
      <c r="F471"/>
      <c r="G471"/>
    </row>
    <row r="472" spans="6:7" ht="15">
      <c r="F472"/>
      <c r="G472"/>
    </row>
    <row r="473" spans="6:7" ht="15">
      <c r="F473"/>
      <c r="G473"/>
    </row>
    <row r="474" spans="6:7" ht="15">
      <c r="F474"/>
      <c r="G474"/>
    </row>
    <row r="475" spans="6:7" ht="15">
      <c r="F475"/>
      <c r="G475"/>
    </row>
    <row r="476" spans="6:7" ht="15">
      <c r="F476"/>
      <c r="G476"/>
    </row>
    <row r="477" spans="6:7" ht="15">
      <c r="F477"/>
      <c r="G477"/>
    </row>
    <row r="478" spans="6:7" ht="15">
      <c r="F478"/>
      <c r="G478"/>
    </row>
    <row r="479" spans="6:7" ht="15">
      <c r="F479"/>
      <c r="G479"/>
    </row>
    <row r="480" spans="6:7" ht="15">
      <c r="F480"/>
      <c r="G480"/>
    </row>
    <row r="481" spans="6:7" ht="15">
      <c r="F481"/>
      <c r="G481"/>
    </row>
    <row r="482" spans="6:7" ht="15">
      <c r="F482"/>
      <c r="G482"/>
    </row>
    <row r="483" spans="6:7" ht="15">
      <c r="F483"/>
      <c r="G483"/>
    </row>
    <row r="484" spans="6:7" ht="15">
      <c r="F484"/>
      <c r="G484"/>
    </row>
    <row r="485" spans="6:7" ht="15">
      <c r="F485"/>
      <c r="G485"/>
    </row>
    <row r="486" spans="6:7" ht="15">
      <c r="F486"/>
      <c r="G486"/>
    </row>
    <row r="487" spans="6:7" ht="15">
      <c r="F487"/>
      <c r="G487"/>
    </row>
    <row r="488" spans="6:7" ht="15">
      <c r="F488"/>
      <c r="G488"/>
    </row>
    <row r="489" spans="6:7" ht="15">
      <c r="F489"/>
      <c r="G489"/>
    </row>
    <row r="490" spans="6:7" ht="15">
      <c r="F490"/>
      <c r="G490"/>
    </row>
    <row r="491" spans="6:7" ht="15">
      <c r="F491"/>
      <c r="G491"/>
    </row>
    <row r="492" spans="6:7" ht="15">
      <c r="F492"/>
      <c r="G492"/>
    </row>
    <row r="493" spans="6:7" ht="15">
      <c r="F493"/>
      <c r="G493"/>
    </row>
    <row r="494" spans="6:7" ht="15">
      <c r="F494"/>
      <c r="G494"/>
    </row>
    <row r="495" spans="6:7" ht="15">
      <c r="F495"/>
      <c r="G495"/>
    </row>
    <row r="496" spans="6:7" ht="15">
      <c r="F496"/>
      <c r="G496"/>
    </row>
    <row r="497" spans="6:7" ht="15">
      <c r="F497"/>
      <c r="G497"/>
    </row>
    <row r="498" spans="6:7" ht="15">
      <c r="F498"/>
      <c r="G498"/>
    </row>
    <row r="499" spans="6:7" ht="15">
      <c r="F499"/>
      <c r="G499"/>
    </row>
    <row r="500" spans="6:7" ht="15">
      <c r="F500"/>
      <c r="G500"/>
    </row>
    <row r="501" spans="6:7" ht="15">
      <c r="F501"/>
      <c r="G501"/>
    </row>
    <row r="502" spans="6:7" ht="15">
      <c r="F502"/>
      <c r="G502"/>
    </row>
    <row r="503" spans="6:7" ht="15">
      <c r="F503"/>
      <c r="G503"/>
    </row>
    <row r="504" spans="6:7" ht="15">
      <c r="F504"/>
      <c r="G504"/>
    </row>
    <row r="505" spans="6:7" ht="15">
      <c r="F505"/>
      <c r="G505"/>
    </row>
    <row r="506" ht="15">
      <c r="G506"/>
    </row>
  </sheetData>
  <sheetProtection/>
  <mergeCells count="29">
    <mergeCell ref="J8:P8"/>
    <mergeCell ref="L15:L16"/>
    <mergeCell ref="L17:L22"/>
    <mergeCell ref="F17:F18"/>
    <mergeCell ref="J15:J16"/>
    <mergeCell ref="F19:F24"/>
    <mergeCell ref="G19:G20"/>
    <mergeCell ref="G17:G18"/>
    <mergeCell ref="K15:K16"/>
    <mergeCell ref="K17:K22"/>
    <mergeCell ref="K23:K28"/>
    <mergeCell ref="J29:J31"/>
    <mergeCell ref="F31:F33"/>
    <mergeCell ref="L23:L28"/>
    <mergeCell ref="G25:G26"/>
    <mergeCell ref="J23:J28"/>
    <mergeCell ref="F25:F30"/>
    <mergeCell ref="G27:G28"/>
    <mergeCell ref="G29:G30"/>
    <mergeCell ref="J5:L5"/>
    <mergeCell ref="J6:L6"/>
    <mergeCell ref="F2:P4"/>
    <mergeCell ref="L29:L31"/>
    <mergeCell ref="J17:J18"/>
    <mergeCell ref="G21:G22"/>
    <mergeCell ref="J19:J20"/>
    <mergeCell ref="G23:G24"/>
    <mergeCell ref="J21:J22"/>
    <mergeCell ref="K29:K31"/>
  </mergeCells>
  <conditionalFormatting sqref="I8:I10">
    <cfRule type="containsText" priority="5" dxfId="1" operator="containsText" stopIfTrue="1" text="inadequate">
      <formula>NOT(ISERROR(SEARCH("inadequate",I8)))</formula>
    </cfRule>
    <cfRule type="containsText" priority="6" dxfId="4" operator="containsText" stopIfTrue="1" text="excessive">
      <formula>NOT(ISERROR(SEARCH("excessive",I8)))</formula>
    </cfRule>
  </conditionalFormatting>
  <conditionalFormatting sqref="I8:I10">
    <cfRule type="containsText" priority="3" dxfId="1" operator="containsText" stopIfTrue="1" text="inadequate">
      <formula>NOT(ISERROR(SEARCH("inadequate",I8)))</formula>
    </cfRule>
    <cfRule type="containsText" priority="4" dxfId="0" operator="containsText" stopIfTrue="1" text="excessive">
      <formula>NOT(ISERROR(SEARCH("excessive",I8)))</formula>
    </cfRule>
  </conditionalFormatting>
  <hyperlinks>
    <hyperlink ref="J10" location="'Background Information'!A1" display="Background Information"/>
  </hyperlinks>
  <printOptions/>
  <pageMargins left="0.7" right="0.7" top="0.787401575" bottom="0.7874015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CJ149"/>
  <sheetViews>
    <sheetView zoomScalePageLayoutView="0" workbookViewId="0" topLeftCell="A1">
      <selection activeCell="A1" sqref="A1"/>
    </sheetView>
  </sheetViews>
  <sheetFormatPr defaultColWidth="11.421875" defaultRowHeight="15"/>
  <cols>
    <col min="1" max="1" width="3.28125" style="0" customWidth="1"/>
    <col min="2" max="2" width="19.57421875" style="0" customWidth="1"/>
    <col min="3" max="3" width="12.7109375" style="0" customWidth="1"/>
    <col min="4" max="5" width="3.28125" style="0" customWidth="1"/>
    <col min="6" max="6" width="6.140625" style="0" customWidth="1"/>
    <col min="7" max="31" width="3.28125" style="0" customWidth="1"/>
    <col min="32" max="32" width="3.7109375" style="0" customWidth="1"/>
    <col min="33" max="42" width="3.28125" style="0" customWidth="1"/>
    <col min="44" max="77" width="11.421875" style="1" customWidth="1"/>
  </cols>
  <sheetData>
    <row r="1" spans="1:43" ht="14.25" customHeight="1">
      <c r="A1" s="29"/>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9" customHeight="1">
      <c r="A2" s="1"/>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3"/>
      <c r="AO2" s="3"/>
      <c r="AP2" s="3"/>
      <c r="AQ2" s="1"/>
    </row>
    <row r="3" spans="1:88" ht="0.75" customHeight="1">
      <c r="A3" s="1"/>
      <c r="B3" s="28" t="s">
        <v>9</v>
      </c>
      <c r="C3" s="28">
        <v>1</v>
      </c>
      <c r="D3" s="28">
        <v>2</v>
      </c>
      <c r="E3" s="28">
        <v>3</v>
      </c>
      <c r="F3" s="28">
        <v>4</v>
      </c>
      <c r="G3" s="28">
        <v>5</v>
      </c>
      <c r="H3" s="28">
        <v>6</v>
      </c>
      <c r="I3" s="28">
        <v>7</v>
      </c>
      <c r="J3" s="28">
        <v>8</v>
      </c>
      <c r="K3" s="28">
        <v>9</v>
      </c>
      <c r="L3" s="28">
        <v>10</v>
      </c>
      <c r="M3" s="28">
        <v>11</v>
      </c>
      <c r="N3" s="28">
        <v>12</v>
      </c>
      <c r="O3" s="28">
        <v>13</v>
      </c>
      <c r="P3" s="28">
        <v>14</v>
      </c>
      <c r="Q3" s="28">
        <v>15</v>
      </c>
      <c r="R3" s="28">
        <v>16</v>
      </c>
      <c r="S3" s="28">
        <v>17</v>
      </c>
      <c r="T3" s="28">
        <v>18</v>
      </c>
      <c r="U3" s="28">
        <v>19</v>
      </c>
      <c r="V3" s="28">
        <v>20</v>
      </c>
      <c r="W3" s="28">
        <v>21</v>
      </c>
      <c r="X3" s="28">
        <v>22</v>
      </c>
      <c r="Y3" s="28">
        <v>23</v>
      </c>
      <c r="Z3" s="28">
        <v>24</v>
      </c>
      <c r="AA3" s="28">
        <v>25</v>
      </c>
      <c r="AB3" s="28">
        <v>26</v>
      </c>
      <c r="AC3" s="28">
        <v>27</v>
      </c>
      <c r="AD3" s="28">
        <v>28</v>
      </c>
      <c r="AE3" s="28">
        <v>29</v>
      </c>
      <c r="AF3" s="28">
        <v>30</v>
      </c>
      <c r="AG3" s="28">
        <v>31</v>
      </c>
      <c r="AH3" s="28">
        <v>32</v>
      </c>
      <c r="AI3" s="28">
        <v>33</v>
      </c>
      <c r="AJ3" s="28">
        <v>34</v>
      </c>
      <c r="AK3" s="28">
        <v>35</v>
      </c>
      <c r="AL3" s="28">
        <v>36</v>
      </c>
      <c r="AM3" s="28">
        <v>37</v>
      </c>
      <c r="AN3" s="28">
        <v>38</v>
      </c>
      <c r="AO3" s="28">
        <v>39</v>
      </c>
      <c r="AP3" s="28">
        <v>40</v>
      </c>
      <c r="AQ3" s="1"/>
      <c r="BZ3" s="1"/>
      <c r="CA3" s="1"/>
      <c r="CB3" s="1"/>
      <c r="CC3" s="1"/>
      <c r="CD3" s="1"/>
      <c r="CE3" s="1"/>
      <c r="CF3" s="1"/>
      <c r="CG3" s="1"/>
      <c r="CH3" s="1"/>
      <c r="CI3" s="1"/>
      <c r="CJ3" s="1"/>
    </row>
    <row r="4" spans="1:88" ht="0.75" customHeight="1">
      <c r="A4" s="1"/>
      <c r="B4" s="19" t="s">
        <v>10</v>
      </c>
      <c r="C4" s="19">
        <v>0.23</v>
      </c>
      <c r="D4" s="19">
        <v>0.46</v>
      </c>
      <c r="E4" s="19">
        <v>0.69</v>
      </c>
      <c r="F4" s="19">
        <v>0.92</v>
      </c>
      <c r="G4" s="19">
        <v>1.15</v>
      </c>
      <c r="H4" s="19">
        <v>1.38</v>
      </c>
      <c r="I4" s="19">
        <v>1.62</v>
      </c>
      <c r="J4" s="19">
        <v>1.85</v>
      </c>
      <c r="K4" s="19">
        <v>2.08</v>
      </c>
      <c r="L4" s="19">
        <v>2.31</v>
      </c>
      <c r="M4" s="19">
        <v>2.54</v>
      </c>
      <c r="N4" s="19">
        <v>2.77</v>
      </c>
      <c r="O4" s="19">
        <v>3</v>
      </c>
      <c r="P4" s="19">
        <v>3.48</v>
      </c>
      <c r="Q4" s="19">
        <v>3.96</v>
      </c>
      <c r="R4" s="19">
        <v>4.44</v>
      </c>
      <c r="S4" s="19">
        <v>4.93</v>
      </c>
      <c r="T4" s="19">
        <v>5.41</v>
      </c>
      <c r="U4" s="19">
        <v>5.89</v>
      </c>
      <c r="V4" s="19">
        <v>6.37</v>
      </c>
      <c r="W4" s="19">
        <v>6.85</v>
      </c>
      <c r="X4" s="19">
        <v>7.33</v>
      </c>
      <c r="Y4" s="19">
        <v>7.81</v>
      </c>
      <c r="Z4" s="19">
        <v>8.3</v>
      </c>
      <c r="AA4" s="19">
        <v>8.78</v>
      </c>
      <c r="AB4" s="19">
        <v>9.26</v>
      </c>
      <c r="AC4" s="19">
        <v>9.74</v>
      </c>
      <c r="AD4" s="19">
        <v>10.22</v>
      </c>
      <c r="AE4" s="19">
        <v>10.7</v>
      </c>
      <c r="AF4" s="19">
        <v>11.19</v>
      </c>
      <c r="AG4" s="19">
        <v>11.67</v>
      </c>
      <c r="AH4" s="19">
        <v>12.15</v>
      </c>
      <c r="AI4" s="19">
        <v>12.63</v>
      </c>
      <c r="AJ4" s="19">
        <v>13.11</v>
      </c>
      <c r="AK4" s="19">
        <v>13.59</v>
      </c>
      <c r="AL4" s="19">
        <v>14.07</v>
      </c>
      <c r="AM4" s="19">
        <v>14.56</v>
      </c>
      <c r="AN4" s="19">
        <v>15.04</v>
      </c>
      <c r="AO4" s="19">
        <v>15.52</v>
      </c>
      <c r="AP4" s="19">
        <v>16</v>
      </c>
      <c r="AQ4" s="1"/>
      <c r="BZ4" s="1"/>
      <c r="CA4" s="1"/>
      <c r="CB4" s="1"/>
      <c r="CC4" s="1"/>
      <c r="CD4" s="1"/>
      <c r="CE4" s="1"/>
      <c r="CF4" s="1"/>
      <c r="CG4" s="1"/>
      <c r="CH4" s="1"/>
      <c r="CI4" s="1"/>
      <c r="CJ4" s="1"/>
    </row>
    <row r="5" spans="1:88" ht="0.75" customHeight="1">
      <c r="A5" s="1"/>
      <c r="B5" s="19" t="s">
        <v>11</v>
      </c>
      <c r="C5" s="19">
        <v>0.08</v>
      </c>
      <c r="D5" s="19">
        <v>0.15</v>
      </c>
      <c r="E5" s="19">
        <v>0.23</v>
      </c>
      <c r="F5" s="19">
        <v>0.31</v>
      </c>
      <c r="G5" s="19">
        <v>0.38</v>
      </c>
      <c r="H5" s="19">
        <v>0.46</v>
      </c>
      <c r="I5" s="19">
        <v>0.54</v>
      </c>
      <c r="J5" s="19">
        <v>0.62</v>
      </c>
      <c r="K5" s="19">
        <v>0.69</v>
      </c>
      <c r="L5" s="19">
        <v>0.77</v>
      </c>
      <c r="M5" s="19">
        <v>0.85</v>
      </c>
      <c r="N5" s="19">
        <v>0.92</v>
      </c>
      <c r="O5" s="19">
        <v>1</v>
      </c>
      <c r="P5" s="19">
        <v>1.39</v>
      </c>
      <c r="Q5" s="19">
        <v>1.78</v>
      </c>
      <c r="R5" s="19">
        <v>2.17</v>
      </c>
      <c r="S5" s="19">
        <v>2.56</v>
      </c>
      <c r="T5" s="19">
        <v>2.94</v>
      </c>
      <c r="U5" s="19">
        <v>3.33</v>
      </c>
      <c r="V5" s="19">
        <v>3.72</v>
      </c>
      <c r="W5" s="19">
        <v>4.11</v>
      </c>
      <c r="X5" s="19">
        <v>4.5</v>
      </c>
      <c r="Y5" s="19">
        <v>4.89</v>
      </c>
      <c r="Z5" s="19">
        <v>5.28</v>
      </c>
      <c r="AA5" s="19">
        <v>5.67</v>
      </c>
      <c r="AB5" s="19">
        <v>6.06</v>
      </c>
      <c r="AC5" s="19">
        <v>6.44</v>
      </c>
      <c r="AD5" s="19">
        <v>6.83</v>
      </c>
      <c r="AE5" s="19">
        <v>7.22</v>
      </c>
      <c r="AF5" s="19">
        <v>7.61</v>
      </c>
      <c r="AG5" s="19">
        <v>8</v>
      </c>
      <c r="AH5" s="19">
        <v>8.39</v>
      </c>
      <c r="AI5" s="19">
        <v>8.78</v>
      </c>
      <c r="AJ5" s="19">
        <v>9.17</v>
      </c>
      <c r="AK5" s="19">
        <v>9.56</v>
      </c>
      <c r="AL5" s="19">
        <v>9.94</v>
      </c>
      <c r="AM5" s="19">
        <v>10.33</v>
      </c>
      <c r="AN5" s="19">
        <v>10.72</v>
      </c>
      <c r="AO5" s="19">
        <v>11.11</v>
      </c>
      <c r="AP5" s="19">
        <v>11.5</v>
      </c>
      <c r="AQ5" s="1"/>
      <c r="BZ5" s="1"/>
      <c r="CA5" s="1"/>
      <c r="CB5" s="1"/>
      <c r="CC5" s="1"/>
      <c r="CD5" s="1"/>
      <c r="CE5" s="1"/>
      <c r="CF5" s="1"/>
      <c r="CG5" s="1"/>
      <c r="CH5" s="1"/>
      <c r="CI5" s="1"/>
      <c r="CJ5" s="1"/>
    </row>
    <row r="6" spans="1:88" ht="0.75" customHeight="1">
      <c r="A6" s="1"/>
      <c r="B6" s="21" t="s">
        <v>41</v>
      </c>
      <c r="C6" s="20">
        <f>IF('Step 2 Calculate weight gain'!C8=1,'Step 2 Calculate weight gain'!C7,-100)</f>
        <v>-100</v>
      </c>
      <c r="D6" s="20">
        <f>IF('Step 2 Calculate weight gain'!C8=2,'Step 2 Calculate weight gain'!C7,-100)</f>
        <v>-100</v>
      </c>
      <c r="E6" s="20">
        <f>IF('Step 2 Calculate weight gain'!C8=3,'Step 2 Calculate weight gain'!C7,-100)</f>
        <v>-100</v>
      </c>
      <c r="F6" s="20">
        <f>IF('Step 2 Calculate weight gain'!C8=4,'Step 2 Calculate weight gain'!C7,-100)</f>
        <v>-100</v>
      </c>
      <c r="G6" s="20">
        <f>IF('Step 2 Calculate weight gain'!C8=5,'Step 2 Calculate weight gain'!C7,-100)</f>
        <v>-100</v>
      </c>
      <c r="H6" s="20">
        <f>IF('Step 2 Calculate weight gain'!C8=6,'Step 2 Calculate weight gain'!C7,-100)</f>
        <v>-100</v>
      </c>
      <c r="I6" s="20">
        <f>IF('Step 2 Calculate weight gain'!C8=7,'Step 2 Calculate weight gain'!C7,-100)</f>
        <v>-100</v>
      </c>
      <c r="J6" s="20">
        <f>IF('Step 2 Calculate weight gain'!C8=8,'Step 2 Calculate weight gain'!C7,-100)</f>
        <v>-100</v>
      </c>
      <c r="K6" s="20">
        <f>IF('Step 2 Calculate weight gain'!C8=9,'Step 2 Calculate weight gain'!C7,-100)</f>
        <v>-100</v>
      </c>
      <c r="L6" s="20">
        <f>IF('Step 2 Calculate weight gain'!C8=10,'Step 2 Calculate weight gain'!C7,-100)</f>
        <v>-100</v>
      </c>
      <c r="M6" s="20">
        <f>IF('Step 2 Calculate weight gain'!C8=11,'Step 2 Calculate weight gain'!C7,-100)</f>
        <v>-100</v>
      </c>
      <c r="N6" s="20">
        <f>IF('Step 2 Calculate weight gain'!C8=12,'Step 2 Calculate weight gain'!C7,-100)</f>
        <v>-100</v>
      </c>
      <c r="O6" s="20">
        <f>IF('Step 2 Calculate weight gain'!C8=13,'Step 2 Calculate weight gain'!C7,-100)</f>
        <v>-100</v>
      </c>
      <c r="P6" s="20">
        <f>IF('Step 2 Calculate weight gain'!C8=14,'Step 2 Calculate weight gain'!C7,-100)</f>
        <v>-100</v>
      </c>
      <c r="Q6" s="20">
        <f>IF('Step 2 Calculate weight gain'!C8=15,'Step 2 Calculate weight gain'!C7,-100)</f>
        <v>-100</v>
      </c>
      <c r="R6" s="20">
        <f>IF('Step 2 Calculate weight gain'!C8=16,'Step 2 Calculate weight gain'!C7,-100)</f>
        <v>-100</v>
      </c>
      <c r="S6" s="20">
        <f>IF('Step 2 Calculate weight gain'!C8=17,'Step 2 Calculate weight gain'!C7,-100)</f>
        <v>-100</v>
      </c>
      <c r="T6" s="20">
        <f>IF('Step 2 Calculate weight gain'!C8=18,'Step 2 Calculate weight gain'!C7,-100)</f>
        <v>-100</v>
      </c>
      <c r="U6" s="20">
        <f>IF('Step 2 Calculate weight gain'!C8=19,'Step 2 Calculate weight gain'!C7,-100)</f>
        <v>-100</v>
      </c>
      <c r="V6" s="20">
        <f>IF('Step 2 Calculate weight gain'!C8=20,'Step 2 Calculate weight gain'!C7,-100)</f>
        <v>-100</v>
      </c>
      <c r="W6" s="20">
        <f>IF('Step 2 Calculate weight gain'!C8=21,'Step 2 Calculate weight gain'!C7,-100)</f>
        <v>-100</v>
      </c>
      <c r="X6" s="20">
        <f>IF('Step 2 Calculate weight gain'!C8=22,'Step 2 Calculate weight gain'!C7,-100)</f>
        <v>-100</v>
      </c>
      <c r="Y6" s="20">
        <f>IF('Step 2 Calculate weight gain'!C8=23,'Step 2 Calculate weight gain'!C7,-100)</f>
        <v>-100</v>
      </c>
      <c r="Z6" s="20">
        <f>IF('Step 2 Calculate weight gain'!C8=24,'Step 2 Calculate weight gain'!C7,-100)</f>
        <v>-100</v>
      </c>
      <c r="AA6" s="20">
        <f>IF('Step 2 Calculate weight gain'!C8=25,'Step 2 Calculate weight gain'!C7,-100)</f>
        <v>-100</v>
      </c>
      <c r="AB6" s="20">
        <f>IF('Step 2 Calculate weight gain'!C8=26,'Step 2 Calculate weight gain'!C7,-100)</f>
        <v>-100</v>
      </c>
      <c r="AC6" s="20">
        <f>IF('Step 2 Calculate weight gain'!C8=27,'Step 2 Calculate weight gain'!C7,-100)</f>
        <v>-100</v>
      </c>
      <c r="AD6" s="20">
        <f>IF('Step 2 Calculate weight gain'!C8=28,'Step 2 Calculate weight gain'!C7,-100)</f>
        <v>-100</v>
      </c>
      <c r="AE6" s="20">
        <f>IF('Step 2 Calculate weight gain'!C8=29,'Step 2 Calculate weight gain'!C7,-100)</f>
        <v>-100</v>
      </c>
      <c r="AF6" s="20">
        <f>IF('Step 2 Calculate weight gain'!C8=30,'Step 2 Calculate weight gain'!C7,-100)</f>
        <v>-100</v>
      </c>
      <c r="AG6" s="20">
        <f>IF('Step 2 Calculate weight gain'!C8=31,'Step 2 Calculate weight gain'!C7,-100)</f>
        <v>-100</v>
      </c>
      <c r="AH6" s="20">
        <f>IF('Step 2 Calculate weight gain'!C8=32,'Step 2 Calculate weight gain'!C7,-100)</f>
        <v>-100</v>
      </c>
      <c r="AI6" s="20">
        <f>IF('Step 2 Calculate weight gain'!C8=33,'Step 2 Calculate weight gain'!C7,-100)</f>
        <v>-100</v>
      </c>
      <c r="AJ6" s="20">
        <f>IF('Step 2 Calculate weight gain'!C8=34,'Step 2 Calculate weight gain'!C7,-100)</f>
        <v>-100</v>
      </c>
      <c r="AK6" s="20">
        <f>IF('Step 2 Calculate weight gain'!C8=35,'Step 2 Calculate weight gain'!C7,-100)</f>
        <v>-100</v>
      </c>
      <c r="AL6" s="20">
        <f>IF('Step 2 Calculate weight gain'!C8=36,'Step 2 Calculate weight gain'!C7,-100)</f>
        <v>-100</v>
      </c>
      <c r="AM6" s="20">
        <f>IF('Step 2 Calculate weight gain'!C8=37,'Step 2 Calculate weight gain'!C7,-100)</f>
        <v>-100</v>
      </c>
      <c r="AN6" s="20">
        <f>IF('Step 2 Calculate weight gain'!C8=38,'Step 2 Calculate weight gain'!C7,-100)</f>
        <v>-100</v>
      </c>
      <c r="AO6" s="20">
        <f>IF('Step 2 Calculate weight gain'!C8=39,'Step 2 Calculate weight gain'!C7,-100)</f>
        <v>-100</v>
      </c>
      <c r="AP6" s="20">
        <f>IF('Step 2 Calculate weight gain'!C8=40,'Step 2 Calculate weight gain'!C7,-100)</f>
        <v>-100</v>
      </c>
      <c r="AQ6" s="1"/>
      <c r="BZ6" s="1"/>
      <c r="CA6" s="1"/>
      <c r="CB6" s="1"/>
      <c r="CC6" s="1"/>
      <c r="CD6" s="1"/>
      <c r="CE6" s="1"/>
      <c r="CF6" s="1"/>
      <c r="CG6" s="1"/>
      <c r="CH6" s="1"/>
      <c r="CI6" s="1"/>
      <c r="CJ6" s="1"/>
    </row>
    <row r="7" spans="1:88" ht="0.75" customHeight="1">
      <c r="A7" s="30"/>
      <c r="B7" s="31"/>
      <c r="C7" s="32" t="str">
        <f aca="true" t="shared" si="0" ref="C7:AE7">IF(C6&gt;C4,"excessive",IF(C6&lt;C5,"inadequate","adeqate"))</f>
        <v>inadequate</v>
      </c>
      <c r="D7" s="32" t="str">
        <f t="shared" si="0"/>
        <v>inadequate</v>
      </c>
      <c r="E7" s="32" t="str">
        <f t="shared" si="0"/>
        <v>inadequate</v>
      </c>
      <c r="F7" s="32" t="str">
        <f t="shared" si="0"/>
        <v>inadequate</v>
      </c>
      <c r="G7" s="32" t="str">
        <f t="shared" si="0"/>
        <v>inadequate</v>
      </c>
      <c r="H7" s="32" t="str">
        <f t="shared" si="0"/>
        <v>inadequate</v>
      </c>
      <c r="I7" s="32" t="str">
        <f t="shared" si="0"/>
        <v>inadequate</v>
      </c>
      <c r="J7" s="32" t="str">
        <f t="shared" si="0"/>
        <v>inadequate</v>
      </c>
      <c r="K7" s="32" t="str">
        <f t="shared" si="0"/>
        <v>inadequate</v>
      </c>
      <c r="L7" s="32" t="str">
        <f t="shared" si="0"/>
        <v>inadequate</v>
      </c>
      <c r="M7" s="32" t="str">
        <f t="shared" si="0"/>
        <v>inadequate</v>
      </c>
      <c r="N7" s="32" t="str">
        <f t="shared" si="0"/>
        <v>inadequate</v>
      </c>
      <c r="O7" s="32" t="str">
        <f t="shared" si="0"/>
        <v>inadequate</v>
      </c>
      <c r="P7" s="32" t="str">
        <f t="shared" si="0"/>
        <v>inadequate</v>
      </c>
      <c r="Q7" s="32" t="str">
        <f t="shared" si="0"/>
        <v>inadequate</v>
      </c>
      <c r="R7" s="32" t="str">
        <f t="shared" si="0"/>
        <v>inadequate</v>
      </c>
      <c r="S7" s="32" t="str">
        <f t="shared" si="0"/>
        <v>inadequate</v>
      </c>
      <c r="T7" s="32" t="str">
        <f t="shared" si="0"/>
        <v>inadequate</v>
      </c>
      <c r="U7" s="32" t="str">
        <f t="shared" si="0"/>
        <v>inadequate</v>
      </c>
      <c r="V7" s="32" t="str">
        <f t="shared" si="0"/>
        <v>inadequate</v>
      </c>
      <c r="W7" s="32" t="str">
        <f t="shared" si="0"/>
        <v>inadequate</v>
      </c>
      <c r="X7" s="32" t="str">
        <f t="shared" si="0"/>
        <v>inadequate</v>
      </c>
      <c r="Y7" s="32" t="str">
        <f t="shared" si="0"/>
        <v>inadequate</v>
      </c>
      <c r="Z7" s="32" t="str">
        <f t="shared" si="0"/>
        <v>inadequate</v>
      </c>
      <c r="AA7" s="32" t="str">
        <f t="shared" si="0"/>
        <v>inadequate</v>
      </c>
      <c r="AB7" s="32" t="str">
        <f t="shared" si="0"/>
        <v>inadequate</v>
      </c>
      <c r="AC7" s="32" t="str">
        <f t="shared" si="0"/>
        <v>inadequate</v>
      </c>
      <c r="AD7" s="32" t="str">
        <f t="shared" si="0"/>
        <v>inadequate</v>
      </c>
      <c r="AE7" s="32" t="str">
        <f t="shared" si="0"/>
        <v>inadequate</v>
      </c>
      <c r="AF7" s="32" t="str">
        <f>IF(AF6&gt;AF4,"excessive",IF(AF6&lt;AF5,"inadequate","adeqate"))</f>
        <v>inadequate</v>
      </c>
      <c r="AG7" s="32" t="str">
        <f aca="true" t="shared" si="1" ref="AG7:AP7">IF(AG6&gt;AG4,"excessive",IF(AG6&lt;AG5,"inadequate","adeqate"))</f>
        <v>inadequate</v>
      </c>
      <c r="AH7" s="32" t="str">
        <f t="shared" si="1"/>
        <v>inadequate</v>
      </c>
      <c r="AI7" s="32" t="str">
        <f t="shared" si="1"/>
        <v>inadequate</v>
      </c>
      <c r="AJ7" s="32" t="str">
        <f t="shared" si="1"/>
        <v>inadequate</v>
      </c>
      <c r="AK7" s="32" t="str">
        <f t="shared" si="1"/>
        <v>inadequate</v>
      </c>
      <c r="AL7" s="32" t="str">
        <f t="shared" si="1"/>
        <v>inadequate</v>
      </c>
      <c r="AM7" s="32" t="str">
        <f t="shared" si="1"/>
        <v>inadequate</v>
      </c>
      <c r="AN7" s="32" t="str">
        <f t="shared" si="1"/>
        <v>inadequate</v>
      </c>
      <c r="AO7" s="32" t="str">
        <f t="shared" si="1"/>
        <v>inadequate</v>
      </c>
      <c r="AP7" s="32" t="str">
        <f t="shared" si="1"/>
        <v>inadequate</v>
      </c>
      <c r="AQ7" s="30"/>
      <c r="AR7" s="30"/>
      <c r="BZ7" s="1"/>
      <c r="CA7" s="1"/>
      <c r="CB7" s="1"/>
      <c r="CC7" s="1"/>
      <c r="CD7" s="1"/>
      <c r="CE7" s="1"/>
      <c r="CF7" s="1"/>
      <c r="CG7" s="1"/>
      <c r="CH7" s="1"/>
      <c r="CI7" s="1"/>
      <c r="CJ7" s="1"/>
    </row>
    <row r="8" spans="1:88" ht="0.75" customHeight="1">
      <c r="A8" s="30"/>
      <c r="B8" s="33"/>
      <c r="C8" s="32">
        <f aca="true" t="shared" si="2" ref="C8:AD8">IF(C6&gt;-20,C7,)</f>
        <v>0</v>
      </c>
      <c r="D8" s="32">
        <f t="shared" si="2"/>
        <v>0</v>
      </c>
      <c r="E8" s="32">
        <f t="shared" si="2"/>
        <v>0</v>
      </c>
      <c r="F8" s="32">
        <f t="shared" si="2"/>
        <v>0</v>
      </c>
      <c r="G8" s="32">
        <f t="shared" si="2"/>
        <v>0</v>
      </c>
      <c r="H8" s="32">
        <f t="shared" si="2"/>
        <v>0</v>
      </c>
      <c r="I8" s="32">
        <f t="shared" si="2"/>
        <v>0</v>
      </c>
      <c r="J8" s="32">
        <f t="shared" si="2"/>
        <v>0</v>
      </c>
      <c r="K8" s="32">
        <f t="shared" si="2"/>
        <v>0</v>
      </c>
      <c r="L8" s="32">
        <f t="shared" si="2"/>
        <v>0</v>
      </c>
      <c r="M8" s="32">
        <f t="shared" si="2"/>
        <v>0</v>
      </c>
      <c r="N8" s="32">
        <f t="shared" si="2"/>
        <v>0</v>
      </c>
      <c r="O8" s="32">
        <f t="shared" si="2"/>
        <v>0</v>
      </c>
      <c r="P8" s="32">
        <f t="shared" si="2"/>
        <v>0</v>
      </c>
      <c r="Q8" s="32">
        <f t="shared" si="2"/>
        <v>0</v>
      </c>
      <c r="R8" s="32">
        <f t="shared" si="2"/>
        <v>0</v>
      </c>
      <c r="S8" s="32">
        <f t="shared" si="2"/>
        <v>0</v>
      </c>
      <c r="T8" s="32">
        <f t="shared" si="2"/>
        <v>0</v>
      </c>
      <c r="U8" s="32">
        <f t="shared" si="2"/>
        <v>0</v>
      </c>
      <c r="V8" s="32">
        <f>IF(V6&gt;-20,V7,)</f>
        <v>0</v>
      </c>
      <c r="W8" s="32">
        <f t="shared" si="2"/>
        <v>0</v>
      </c>
      <c r="X8" s="32">
        <f t="shared" si="2"/>
        <v>0</v>
      </c>
      <c r="Y8" s="32">
        <f t="shared" si="2"/>
        <v>0</v>
      </c>
      <c r="Z8" s="32">
        <f t="shared" si="2"/>
        <v>0</v>
      </c>
      <c r="AA8" s="32">
        <f t="shared" si="2"/>
        <v>0</v>
      </c>
      <c r="AB8" s="32">
        <f t="shared" si="2"/>
        <v>0</v>
      </c>
      <c r="AC8" s="32">
        <f t="shared" si="2"/>
        <v>0</v>
      </c>
      <c r="AD8" s="32">
        <f t="shared" si="2"/>
        <v>0</v>
      </c>
      <c r="AE8" s="32">
        <f>IF(AE6&gt;-20,AE7,)</f>
        <v>0</v>
      </c>
      <c r="AF8" s="32">
        <f aca="true" t="shared" si="3" ref="AF8:AP8">IF(AF6&gt;-20,AF7,)</f>
        <v>0</v>
      </c>
      <c r="AG8" s="32">
        <f t="shared" si="3"/>
        <v>0</v>
      </c>
      <c r="AH8" s="32">
        <f t="shared" si="3"/>
        <v>0</v>
      </c>
      <c r="AI8" s="32">
        <f t="shared" si="3"/>
        <v>0</v>
      </c>
      <c r="AJ8" s="32">
        <f t="shared" si="3"/>
        <v>0</v>
      </c>
      <c r="AK8" s="32">
        <f t="shared" si="3"/>
        <v>0</v>
      </c>
      <c r="AL8" s="32">
        <f t="shared" si="3"/>
        <v>0</v>
      </c>
      <c r="AM8" s="32">
        <f t="shared" si="3"/>
        <v>0</v>
      </c>
      <c r="AN8" s="32">
        <f t="shared" si="3"/>
        <v>0</v>
      </c>
      <c r="AO8" s="32">
        <f t="shared" si="3"/>
        <v>0</v>
      </c>
      <c r="AP8" s="32">
        <f t="shared" si="3"/>
        <v>0</v>
      </c>
      <c r="AQ8" s="30"/>
      <c r="AR8" s="30"/>
      <c r="BZ8" s="1"/>
      <c r="CA8" s="1"/>
      <c r="CB8" s="1"/>
      <c r="CC8" s="1"/>
      <c r="CD8" s="1"/>
      <c r="CE8" s="1"/>
      <c r="CF8" s="1"/>
      <c r="CG8" s="1"/>
      <c r="CH8" s="1"/>
      <c r="CI8" s="1"/>
      <c r="CJ8" s="1"/>
    </row>
    <row r="9" spans="1:44" ht="0.75" customHeight="1">
      <c r="A9" s="30"/>
      <c r="B9" s="31"/>
      <c r="C9" s="31"/>
      <c r="D9" s="31"/>
      <c r="E9" s="31"/>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0"/>
      <c r="AR9" s="30"/>
    </row>
    <row r="10" spans="1:43" ht="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row>
    <row r="11" spans="1:43"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ht="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15">
      <c r="A25" s="1"/>
      <c r="B25" s="17"/>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8"/>
      <c r="AQ29" s="1"/>
    </row>
    <row r="30" spans="1:43"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5.75" thickBo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77" s="34" customFormat="1" ht="15.75" thickBot="1">
      <c r="A33" s="35"/>
      <c r="B33" s="38" t="s">
        <v>77</v>
      </c>
      <c r="C33" s="39" t="e">
        <f>LOOKUP("inadequate"&amp;"excessive",C8:AP8,C8:AP8)</f>
        <v>#N/A</v>
      </c>
      <c r="D33" s="39" t="s">
        <v>78</v>
      </c>
      <c r="E33" s="39"/>
      <c r="F33" s="40"/>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row>
    <row r="34" spans="1:77" s="34" customFormat="1" ht="15.75" thickBo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row>
    <row r="35" spans="1:43" ht="15.75" thickBot="1">
      <c r="A35" s="1"/>
      <c r="B35" s="89" t="s">
        <v>46</v>
      </c>
      <c r="C35" s="90"/>
      <c r="D35" s="9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1" customFormat="1" ht="15"/>
    <row r="37" s="1" customFormat="1" ht="15"/>
    <row r="38" s="1" customFormat="1" ht="15"/>
    <row r="39" s="1" customFormat="1" ht="15"/>
    <row r="40" s="1" customFormat="1" ht="15"/>
    <row r="41" s="1" customFormat="1" ht="15"/>
    <row r="42" s="1" customFormat="1" ht="15"/>
    <row r="43" s="1" customFormat="1" ht="15"/>
    <row r="44" s="1" customFormat="1" ht="15"/>
    <row r="45" s="1" customFormat="1" ht="15"/>
    <row r="46" s="1" customFormat="1" ht="15"/>
    <row r="47" s="1" customFormat="1" ht="15"/>
    <row r="48" s="1" customFormat="1" ht="15"/>
    <row r="49" s="1" customFormat="1" ht="15"/>
    <row r="50" s="1" customFormat="1" ht="15"/>
    <row r="51" s="1" customFormat="1" ht="15">
      <c r="B51" s="17"/>
    </row>
    <row r="52" spans="1:43"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ht="15">
      <c r="A55" s="1"/>
      <c r="B55" s="1"/>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
    </row>
    <row r="56" spans="1:43"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row r="67" spans="1:43"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1:43"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1:43"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43"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43"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43"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43"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43"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1:43"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43"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43" ht="15">
      <c r="A77" s="1"/>
      <c r="B77" s="4" t="s">
        <v>14</v>
      </c>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43"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43"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43"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1:43"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row>
    <row r="82" spans="1:43"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row>
    <row r="83" spans="1:43"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row>
    <row r="84" spans="1:43"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1:43"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1:43"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1:43"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row>
    <row r="88" spans="1:43"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row>
    <row r="89" spans="1:43"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row>
    <row r="91" spans="1:43"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row>
    <row r="92" spans="1:43"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row>
    <row r="93" spans="1:43"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row>
    <row r="94" spans="1:43"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row>
    <row r="95" spans="1:43"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row>
    <row r="96" spans="1:43"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row>
    <row r="97" spans="1:43"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row>
    <row r="98" spans="1:43"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row>
    <row r="99" spans="1:43"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row>
    <row r="100" spans="1:43"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row>
    <row r="101" spans="1:43"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row>
    <row r="102" spans="1:43"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row>
    <row r="103" spans="1:43"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row>
    <row r="104" spans="1:43"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row>
    <row r="105" spans="1:43"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row>
    <row r="106" spans="1:43"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row>
    <row r="107" spans="1:43"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row>
    <row r="108" spans="1:43"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row>
    <row r="109" spans="1:43"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row>
    <row r="110" spans="1:43"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row>
    <row r="111" spans="1:43"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row>
    <row r="112" spans="1:43"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row>
    <row r="113" spans="1:43"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row>
    <row r="114" spans="1:43"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row>
    <row r="115" spans="1:43"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row>
    <row r="116" spans="1:43"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row>
    <row r="117" spans="1:43"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row>
    <row r="118" spans="1:43"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row>
    <row r="119" spans="1:43"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row>
    <row r="120" spans="1:43"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row>
    <row r="121" spans="1:43"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row>
    <row r="122" spans="1:43"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row>
    <row r="123" spans="1:43"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row>
    <row r="124" spans="1:43"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row>
    <row r="125" spans="1:43"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row>
    <row r="126" spans="1:43"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row>
    <row r="127" spans="1:43"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row>
    <row r="128" spans="1:43"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row>
    <row r="129" spans="1:43"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row>
    <row r="130" spans="1:43"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row>
    <row r="131" spans="1:43"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row>
    <row r="132" spans="1:43"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row>
    <row r="133" spans="1:43"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row>
    <row r="134" spans="1:43"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row>
    <row r="135" spans="1:43"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row>
    <row r="136" spans="1:43"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row>
    <row r="137" spans="1:43"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row>
    <row r="138" spans="1:43"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row>
    <row r="139" spans="1:43"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row>
    <row r="140" spans="1:43"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row>
    <row r="141" spans="1:43"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row>
    <row r="142" spans="1:43"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row>
    <row r="143" spans="1:43"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row>
    <row r="144" spans="1:43" ht="15">
      <c r="A144" s="1"/>
      <c r="AH144" s="1"/>
      <c r="AI144" s="1"/>
      <c r="AJ144" s="1"/>
      <c r="AK144" s="1"/>
      <c r="AL144" s="1"/>
      <c r="AM144" s="1"/>
      <c r="AN144" s="1"/>
      <c r="AO144" s="1"/>
      <c r="AP144" s="1"/>
      <c r="AQ144" s="1"/>
    </row>
    <row r="145" spans="1:43" ht="15">
      <c r="A145" s="1"/>
      <c r="AH145" s="1"/>
      <c r="AI145" s="1"/>
      <c r="AJ145" s="1"/>
      <c r="AK145" s="1"/>
      <c r="AL145" s="1"/>
      <c r="AM145" s="1"/>
      <c r="AN145" s="1"/>
      <c r="AO145" s="1"/>
      <c r="AP145" s="1"/>
      <c r="AQ145" s="1"/>
    </row>
    <row r="146" spans="1:43" ht="15">
      <c r="A146" s="1"/>
      <c r="AH146" s="1"/>
      <c r="AI146" s="1"/>
      <c r="AJ146" s="1"/>
      <c r="AK146" s="1"/>
      <c r="AL146" s="1"/>
      <c r="AM146" s="1"/>
      <c r="AN146" s="1"/>
      <c r="AO146" s="1"/>
      <c r="AP146" s="1"/>
      <c r="AQ146" s="1"/>
    </row>
    <row r="147" spans="1:43" ht="15">
      <c r="A147" s="1"/>
      <c r="AH147" s="1"/>
      <c r="AI147" s="1"/>
      <c r="AJ147" s="1"/>
      <c r="AK147" s="1"/>
      <c r="AL147" s="1"/>
      <c r="AM147" s="1"/>
      <c r="AN147" s="1"/>
      <c r="AO147" s="1"/>
      <c r="AP147" s="1"/>
      <c r="AQ147" s="1"/>
    </row>
    <row r="148" spans="1:43" ht="15">
      <c r="A148" s="1"/>
      <c r="AH148" s="1"/>
      <c r="AI148" s="1"/>
      <c r="AJ148" s="1"/>
      <c r="AK148" s="1"/>
      <c r="AL148" s="1"/>
      <c r="AM148" s="1"/>
      <c r="AN148" s="1"/>
      <c r="AO148" s="1"/>
      <c r="AP148" s="1"/>
      <c r="AQ148" s="1"/>
    </row>
    <row r="149" spans="1:43" ht="15">
      <c r="A149" s="1"/>
      <c r="AH149" s="1"/>
      <c r="AI149" s="1"/>
      <c r="AJ149" s="1"/>
      <c r="AK149" s="1"/>
      <c r="AL149" s="1"/>
      <c r="AM149" s="1"/>
      <c r="AN149" s="1"/>
      <c r="AO149" s="1"/>
      <c r="AP149" s="1"/>
      <c r="AQ149" s="1"/>
    </row>
  </sheetData>
  <sheetProtection/>
  <mergeCells count="2">
    <mergeCell ref="B2:AM2"/>
    <mergeCell ref="B35:D35"/>
  </mergeCells>
  <hyperlinks>
    <hyperlink ref="B35:D35" location="'Step 4 Risk-calculation'!A1" display="click here for step 4"/>
  </hyperlink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CJ147"/>
  <sheetViews>
    <sheetView zoomScalePageLayoutView="0" workbookViewId="0" topLeftCell="A1">
      <selection activeCell="A1" sqref="A1"/>
    </sheetView>
  </sheetViews>
  <sheetFormatPr defaultColWidth="11.421875" defaultRowHeight="15"/>
  <cols>
    <col min="1" max="1" width="3.28125" style="0" customWidth="1"/>
    <col min="2" max="2" width="19.57421875" style="0" customWidth="1"/>
    <col min="3" max="3" width="12.421875" style="0" customWidth="1"/>
    <col min="4" max="5" width="3.28125" style="0" customWidth="1"/>
    <col min="6" max="6" width="5.421875" style="0" customWidth="1"/>
    <col min="7" max="42" width="3.28125" style="0" customWidth="1"/>
    <col min="43" max="43" width="11.421875" style="0" customWidth="1"/>
    <col min="44" max="77" width="11.421875" style="1" customWidth="1"/>
  </cols>
  <sheetData>
    <row r="1" spans="1:43" ht="12"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15" customHeight="1">
      <c r="A2" s="1"/>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3"/>
      <c r="AO2" s="3"/>
      <c r="AP2" s="3"/>
      <c r="AQ2" s="1"/>
    </row>
    <row r="3" spans="1:88" ht="0.75" customHeight="1">
      <c r="A3" s="1"/>
      <c r="B3" s="28" t="s">
        <v>9</v>
      </c>
      <c r="C3" s="28">
        <v>1</v>
      </c>
      <c r="D3" s="28">
        <v>2</v>
      </c>
      <c r="E3" s="28">
        <v>3</v>
      </c>
      <c r="F3" s="28">
        <v>4</v>
      </c>
      <c r="G3" s="28">
        <v>5</v>
      </c>
      <c r="H3" s="28">
        <v>6</v>
      </c>
      <c r="I3" s="28">
        <v>7</v>
      </c>
      <c r="J3" s="28">
        <v>8</v>
      </c>
      <c r="K3" s="28">
        <v>9</v>
      </c>
      <c r="L3" s="28">
        <v>10</v>
      </c>
      <c r="M3" s="28">
        <v>11</v>
      </c>
      <c r="N3" s="28">
        <v>12</v>
      </c>
      <c r="O3" s="28">
        <v>13</v>
      </c>
      <c r="P3" s="28">
        <v>14</v>
      </c>
      <c r="Q3" s="28">
        <v>15</v>
      </c>
      <c r="R3" s="28">
        <v>16</v>
      </c>
      <c r="S3" s="28">
        <v>17</v>
      </c>
      <c r="T3" s="28">
        <v>18</v>
      </c>
      <c r="U3" s="28">
        <v>19</v>
      </c>
      <c r="V3" s="28">
        <v>20</v>
      </c>
      <c r="W3" s="28">
        <v>21</v>
      </c>
      <c r="X3" s="28">
        <v>22</v>
      </c>
      <c r="Y3" s="28">
        <v>23</v>
      </c>
      <c r="Z3" s="28">
        <v>24</v>
      </c>
      <c r="AA3" s="28">
        <v>25</v>
      </c>
      <c r="AB3" s="28">
        <v>26</v>
      </c>
      <c r="AC3" s="28">
        <v>27</v>
      </c>
      <c r="AD3" s="28">
        <v>28</v>
      </c>
      <c r="AE3" s="28">
        <v>29</v>
      </c>
      <c r="AF3" s="28">
        <v>30</v>
      </c>
      <c r="AG3" s="28">
        <v>31</v>
      </c>
      <c r="AH3" s="28">
        <v>32</v>
      </c>
      <c r="AI3" s="28">
        <v>33</v>
      </c>
      <c r="AJ3" s="28">
        <v>34</v>
      </c>
      <c r="AK3" s="28">
        <v>35</v>
      </c>
      <c r="AL3" s="28">
        <v>36</v>
      </c>
      <c r="AM3" s="28">
        <v>37</v>
      </c>
      <c r="AN3" s="28">
        <v>38</v>
      </c>
      <c r="AO3" s="28">
        <v>39</v>
      </c>
      <c r="AP3" s="28">
        <v>40</v>
      </c>
      <c r="AQ3" s="1"/>
      <c r="BZ3" s="1"/>
      <c r="CA3" s="1"/>
      <c r="CB3" s="1"/>
      <c r="CC3" s="1"/>
      <c r="CD3" s="1"/>
      <c r="CE3" s="1"/>
      <c r="CF3" s="1"/>
      <c r="CG3" s="1"/>
      <c r="CH3" s="1"/>
      <c r="CI3" s="1"/>
      <c r="CJ3" s="1"/>
    </row>
    <row r="4" spans="1:88" ht="0.75" customHeight="1">
      <c r="A4" s="35"/>
      <c r="B4" s="36" t="s">
        <v>10</v>
      </c>
      <c r="C4" s="36">
        <v>0.15</v>
      </c>
      <c r="D4" s="36">
        <v>0.31</v>
      </c>
      <c r="E4" s="36">
        <v>0.46</v>
      </c>
      <c r="F4" s="36">
        <v>0.62</v>
      </c>
      <c r="G4" s="36">
        <v>0.77</v>
      </c>
      <c r="H4" s="36">
        <v>0.92</v>
      </c>
      <c r="I4" s="36">
        <v>1.08</v>
      </c>
      <c r="J4" s="36">
        <v>1.23</v>
      </c>
      <c r="K4" s="36">
        <v>1.38</v>
      </c>
      <c r="L4" s="36">
        <v>1.54</v>
      </c>
      <c r="M4" s="36">
        <v>1.69</v>
      </c>
      <c r="N4" s="36">
        <v>1.85</v>
      </c>
      <c r="O4" s="36">
        <v>2</v>
      </c>
      <c r="P4" s="36">
        <v>2.26</v>
      </c>
      <c r="Q4" s="36">
        <v>2.52</v>
      </c>
      <c r="R4" s="36">
        <v>2.78</v>
      </c>
      <c r="S4" s="36">
        <v>3.04</v>
      </c>
      <c r="T4" s="36">
        <v>3.3</v>
      </c>
      <c r="U4" s="36">
        <v>3.56</v>
      </c>
      <c r="V4" s="36">
        <v>3.81</v>
      </c>
      <c r="W4" s="36">
        <v>4.07</v>
      </c>
      <c r="X4" s="36">
        <v>4.33</v>
      </c>
      <c r="Y4" s="36">
        <v>4.59</v>
      </c>
      <c r="Z4" s="36">
        <v>4.85</v>
      </c>
      <c r="AA4" s="36">
        <v>5.11</v>
      </c>
      <c r="AB4" s="36">
        <v>5.37</v>
      </c>
      <c r="AC4" s="36">
        <v>5.63</v>
      </c>
      <c r="AD4" s="36">
        <v>5.89</v>
      </c>
      <c r="AE4" s="36">
        <v>6.15</v>
      </c>
      <c r="AF4" s="36">
        <v>6.41</v>
      </c>
      <c r="AG4" s="36">
        <v>6.67</v>
      </c>
      <c r="AH4" s="36">
        <v>6.93</v>
      </c>
      <c r="AI4" s="36">
        <v>7.19</v>
      </c>
      <c r="AJ4" s="36">
        <v>7.44</v>
      </c>
      <c r="AK4" s="36">
        <v>7.7</v>
      </c>
      <c r="AL4" s="36">
        <v>7.96</v>
      </c>
      <c r="AM4" s="36">
        <v>8.22</v>
      </c>
      <c r="AN4" s="36">
        <v>8.48</v>
      </c>
      <c r="AO4" s="36">
        <v>8.74</v>
      </c>
      <c r="AP4" s="36">
        <v>9</v>
      </c>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row>
    <row r="5" spans="1:88" ht="0.75" customHeight="1">
      <c r="A5" s="35"/>
      <c r="B5" s="36" t="s">
        <v>11</v>
      </c>
      <c r="C5" s="36">
        <v>0.02</v>
      </c>
      <c r="D5" s="36">
        <v>0.04</v>
      </c>
      <c r="E5" s="36">
        <v>0.05</v>
      </c>
      <c r="F5" s="36">
        <v>0.07</v>
      </c>
      <c r="G5" s="36">
        <v>0.09</v>
      </c>
      <c r="H5" s="36">
        <v>0.11</v>
      </c>
      <c r="I5" s="36">
        <v>0.12</v>
      </c>
      <c r="J5" s="36">
        <v>0.14</v>
      </c>
      <c r="K5" s="36">
        <v>0.16</v>
      </c>
      <c r="L5" s="36">
        <v>0.18</v>
      </c>
      <c r="M5" s="36">
        <v>0.19</v>
      </c>
      <c r="N5" s="36">
        <v>0.21</v>
      </c>
      <c r="O5" s="36">
        <v>0.23</v>
      </c>
      <c r="P5" s="36">
        <v>0.41</v>
      </c>
      <c r="Q5" s="36">
        <v>0.58</v>
      </c>
      <c r="R5" s="36">
        <v>0.76</v>
      </c>
      <c r="S5" s="36">
        <v>0.94</v>
      </c>
      <c r="T5" s="36">
        <v>1.11</v>
      </c>
      <c r="U5" s="36">
        <v>1.29</v>
      </c>
      <c r="V5" s="36">
        <v>1.47</v>
      </c>
      <c r="W5" s="36">
        <v>1.64</v>
      </c>
      <c r="X5" s="36">
        <v>1.82</v>
      </c>
      <c r="Y5" s="36">
        <v>2</v>
      </c>
      <c r="Z5" s="36">
        <v>2.17</v>
      </c>
      <c r="AA5" s="36">
        <v>2.35</v>
      </c>
      <c r="AB5" s="36">
        <v>2.53</v>
      </c>
      <c r="AC5" s="36">
        <v>2.7</v>
      </c>
      <c r="AD5" s="36">
        <v>2.88</v>
      </c>
      <c r="AE5" s="36">
        <v>3.06</v>
      </c>
      <c r="AF5" s="36">
        <v>3.23</v>
      </c>
      <c r="AG5" s="36">
        <v>3.41</v>
      </c>
      <c r="AH5" s="36">
        <v>3.59</v>
      </c>
      <c r="AI5" s="36">
        <v>3.76</v>
      </c>
      <c r="AJ5" s="36">
        <v>3.94</v>
      </c>
      <c r="AK5" s="36">
        <v>4.12</v>
      </c>
      <c r="AL5" s="36">
        <v>4.29</v>
      </c>
      <c r="AM5" s="36">
        <v>4.47</v>
      </c>
      <c r="AN5" s="36">
        <v>4.65</v>
      </c>
      <c r="AO5" s="36">
        <v>4.82</v>
      </c>
      <c r="AP5" s="36">
        <v>5</v>
      </c>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row>
    <row r="6" spans="1:88" ht="0.75" customHeight="1">
      <c r="A6" s="1"/>
      <c r="B6" s="21" t="s">
        <v>41</v>
      </c>
      <c r="C6" s="20">
        <f>IF('Step 2 Calculate weight gain'!C8=1,'Step 2 Calculate weight gain'!C7,-100)</f>
        <v>-100</v>
      </c>
      <c r="D6" s="20">
        <f>IF('Step 2 Calculate weight gain'!C8=2,'Step 2 Calculate weight gain'!C7,-100)</f>
        <v>-100</v>
      </c>
      <c r="E6" s="20">
        <f>IF('Step 2 Calculate weight gain'!C8=3,'Step 2 Calculate weight gain'!C7,-100)</f>
        <v>-100</v>
      </c>
      <c r="F6" s="20">
        <f>IF('Step 2 Calculate weight gain'!C8=4,'Step 2 Calculate weight gain'!C7,-100)</f>
        <v>-100</v>
      </c>
      <c r="G6" s="20">
        <f>IF('Step 2 Calculate weight gain'!C8=5,'Step 2 Calculate weight gain'!C7,-100)</f>
        <v>-100</v>
      </c>
      <c r="H6" s="20">
        <f>IF('Step 2 Calculate weight gain'!C8=6,'Step 2 Calculate weight gain'!C7,-100)</f>
        <v>-100</v>
      </c>
      <c r="I6" s="20">
        <f>IF('Step 2 Calculate weight gain'!C8=7,'Step 2 Calculate weight gain'!C7,-100)</f>
        <v>-100</v>
      </c>
      <c r="J6" s="20">
        <f>IF('Step 2 Calculate weight gain'!C8=8,'Step 2 Calculate weight gain'!C7,-100)</f>
        <v>-100</v>
      </c>
      <c r="K6" s="20">
        <f>IF('Step 2 Calculate weight gain'!C8=9,'Step 2 Calculate weight gain'!C7,-100)</f>
        <v>-100</v>
      </c>
      <c r="L6" s="20">
        <f>IF('Step 2 Calculate weight gain'!C8=10,'Step 2 Calculate weight gain'!C7,-100)</f>
        <v>-100</v>
      </c>
      <c r="M6" s="20">
        <f>IF('Step 2 Calculate weight gain'!C8=11,'Step 2 Calculate weight gain'!C7,-100)</f>
        <v>-100</v>
      </c>
      <c r="N6" s="20">
        <f>IF('Step 2 Calculate weight gain'!C8=12,'Step 2 Calculate weight gain'!C7,-100)</f>
        <v>-100</v>
      </c>
      <c r="O6" s="20">
        <f>IF('Step 2 Calculate weight gain'!C8=13,'Step 2 Calculate weight gain'!C7,-100)</f>
        <v>-100</v>
      </c>
      <c r="P6" s="20">
        <f>IF('Step 2 Calculate weight gain'!C8=14,'Step 2 Calculate weight gain'!C7,-100)</f>
        <v>-100</v>
      </c>
      <c r="Q6" s="20">
        <f>IF('Step 2 Calculate weight gain'!C8=15,'Step 2 Calculate weight gain'!C7,-100)</f>
        <v>-100</v>
      </c>
      <c r="R6" s="20">
        <f>IF('Step 2 Calculate weight gain'!C8=16,'Step 2 Calculate weight gain'!C7,-100)</f>
        <v>-100</v>
      </c>
      <c r="S6" s="20">
        <f>IF('Step 2 Calculate weight gain'!C8=17,'Step 2 Calculate weight gain'!C7,-100)</f>
        <v>-100</v>
      </c>
      <c r="T6" s="20">
        <f>IF('Step 2 Calculate weight gain'!C8=18,'Step 2 Calculate weight gain'!C7,-100)</f>
        <v>-100</v>
      </c>
      <c r="U6" s="20">
        <f>IF('Step 2 Calculate weight gain'!C8=19,'Step 2 Calculate weight gain'!C7,-100)</f>
        <v>-100</v>
      </c>
      <c r="V6" s="20">
        <f>IF('Step 2 Calculate weight gain'!C8=20,'Step 2 Calculate weight gain'!C7,-100)</f>
        <v>-100</v>
      </c>
      <c r="W6" s="20">
        <f>IF('Step 2 Calculate weight gain'!C8=21,'Step 2 Calculate weight gain'!C7,-100)</f>
        <v>-100</v>
      </c>
      <c r="X6" s="20">
        <f>IF('Step 2 Calculate weight gain'!C8=22,'Step 2 Calculate weight gain'!C7,-100)</f>
        <v>-100</v>
      </c>
      <c r="Y6" s="20">
        <f>IF('Step 2 Calculate weight gain'!C8=23,'Step 2 Calculate weight gain'!C7,-100)</f>
        <v>-100</v>
      </c>
      <c r="Z6" s="20">
        <f>IF('Step 2 Calculate weight gain'!C8=24,'Step 2 Calculate weight gain'!C7,-100)</f>
        <v>-100</v>
      </c>
      <c r="AA6" s="20">
        <f>IF('Step 2 Calculate weight gain'!C8=25,'Step 2 Calculate weight gain'!C7,-100)</f>
        <v>-100</v>
      </c>
      <c r="AB6" s="20">
        <f>IF('Step 2 Calculate weight gain'!C8=26,'Step 2 Calculate weight gain'!C7,-100)</f>
        <v>-100</v>
      </c>
      <c r="AC6" s="20">
        <f>IF('Step 2 Calculate weight gain'!C8=27,'Step 2 Calculate weight gain'!C7,-100)</f>
        <v>-100</v>
      </c>
      <c r="AD6" s="20">
        <f>IF('Step 2 Calculate weight gain'!C8=28,'Step 2 Calculate weight gain'!C7,-100)</f>
        <v>-100</v>
      </c>
      <c r="AE6" s="20">
        <f>IF('Step 2 Calculate weight gain'!C8=29,'Step 2 Calculate weight gain'!C7,-100)</f>
        <v>-100</v>
      </c>
      <c r="AF6" s="20">
        <f>IF('Step 2 Calculate weight gain'!C8=30,'Step 2 Calculate weight gain'!C7,-100)</f>
        <v>-100</v>
      </c>
      <c r="AG6" s="20">
        <f>IF('Step 2 Calculate weight gain'!C8=31,'Step 2 Calculate weight gain'!C7,-100)</f>
        <v>-100</v>
      </c>
      <c r="AH6" s="20">
        <f>IF('Step 2 Calculate weight gain'!C9=32,'Step 2 Calculate weight gain'!C8,-100)</f>
        <v>-100</v>
      </c>
      <c r="AI6" s="20">
        <f>IF('Step 2 Calculate weight gain'!C8=33,'Step 2 Calculate weight gain'!C7,-100)</f>
        <v>-100</v>
      </c>
      <c r="AJ6" s="20">
        <f>IF('Step 2 Calculate weight gain'!C8=34,'Step 2 Calculate weight gain'!C7,-100)</f>
        <v>-100</v>
      </c>
      <c r="AK6" s="20">
        <f>IF('Step 2 Calculate weight gain'!C8=35,'Step 2 Calculate weight gain'!C7,-100)</f>
        <v>-100</v>
      </c>
      <c r="AL6" s="20">
        <f>IF('Step 2 Calculate weight gain'!C8=36,'Step 2 Calculate weight gain'!C7,-100)</f>
        <v>-100</v>
      </c>
      <c r="AM6" s="20">
        <f>IF('Step 2 Calculate weight gain'!C8=37,'Step 2 Calculate weight gain'!C7,-100)</f>
        <v>-100</v>
      </c>
      <c r="AN6" s="20">
        <f>IF('Step 2 Calculate weight gain'!C8=38,'Step 2 Calculate weight gain'!C7,-100)</f>
        <v>-100</v>
      </c>
      <c r="AO6" s="20">
        <f>IF('Step 2 Calculate weight gain'!C8=39,'Step 2 Calculate weight gain'!C7,-100)</f>
        <v>-100</v>
      </c>
      <c r="AP6" s="20">
        <f>IF('Step 2 Calculate weight gain'!C8=40,'Step 2 Calculate weight gain'!C7,-100)</f>
        <v>-100</v>
      </c>
      <c r="AQ6" s="1"/>
      <c r="BZ6" s="1"/>
      <c r="CA6" s="1"/>
      <c r="CB6" s="1"/>
      <c r="CC6" s="1"/>
      <c r="CD6" s="1"/>
      <c r="CE6" s="1"/>
      <c r="CF6" s="1"/>
      <c r="CG6" s="1"/>
      <c r="CH6" s="1"/>
      <c r="CI6" s="1"/>
      <c r="CJ6" s="1"/>
    </row>
    <row r="7" spans="1:88" ht="0.75" customHeight="1">
      <c r="A7" s="30"/>
      <c r="B7" s="31"/>
      <c r="C7" s="32" t="str">
        <f aca="true" t="shared" si="0" ref="C7:AE7">IF(C6&gt;C4,"excessive",IF(C6&lt;C5,"inadequate","adeqate"))</f>
        <v>inadequate</v>
      </c>
      <c r="D7" s="32" t="str">
        <f t="shared" si="0"/>
        <v>inadequate</v>
      </c>
      <c r="E7" s="32" t="str">
        <f t="shared" si="0"/>
        <v>inadequate</v>
      </c>
      <c r="F7" s="32" t="str">
        <f t="shared" si="0"/>
        <v>inadequate</v>
      </c>
      <c r="G7" s="32" t="str">
        <f t="shared" si="0"/>
        <v>inadequate</v>
      </c>
      <c r="H7" s="32" t="str">
        <f t="shared" si="0"/>
        <v>inadequate</v>
      </c>
      <c r="I7" s="32" t="str">
        <f t="shared" si="0"/>
        <v>inadequate</v>
      </c>
      <c r="J7" s="32" t="str">
        <f t="shared" si="0"/>
        <v>inadequate</v>
      </c>
      <c r="K7" s="32" t="str">
        <f t="shared" si="0"/>
        <v>inadequate</v>
      </c>
      <c r="L7" s="32" t="str">
        <f t="shared" si="0"/>
        <v>inadequate</v>
      </c>
      <c r="M7" s="32" t="str">
        <f t="shared" si="0"/>
        <v>inadequate</v>
      </c>
      <c r="N7" s="32" t="str">
        <f t="shared" si="0"/>
        <v>inadequate</v>
      </c>
      <c r="O7" s="32" t="str">
        <f t="shared" si="0"/>
        <v>inadequate</v>
      </c>
      <c r="P7" s="32" t="str">
        <f t="shared" si="0"/>
        <v>inadequate</v>
      </c>
      <c r="Q7" s="32" t="str">
        <f t="shared" si="0"/>
        <v>inadequate</v>
      </c>
      <c r="R7" s="32" t="str">
        <f t="shared" si="0"/>
        <v>inadequate</v>
      </c>
      <c r="S7" s="32" t="str">
        <f t="shared" si="0"/>
        <v>inadequate</v>
      </c>
      <c r="T7" s="32" t="str">
        <f t="shared" si="0"/>
        <v>inadequate</v>
      </c>
      <c r="U7" s="32" t="str">
        <f t="shared" si="0"/>
        <v>inadequate</v>
      </c>
      <c r="V7" s="32" t="str">
        <f t="shared" si="0"/>
        <v>inadequate</v>
      </c>
      <c r="W7" s="32" t="str">
        <f t="shared" si="0"/>
        <v>inadequate</v>
      </c>
      <c r="X7" s="32" t="str">
        <f t="shared" si="0"/>
        <v>inadequate</v>
      </c>
      <c r="Y7" s="32" t="str">
        <f t="shared" si="0"/>
        <v>inadequate</v>
      </c>
      <c r="Z7" s="32" t="str">
        <f t="shared" si="0"/>
        <v>inadequate</v>
      </c>
      <c r="AA7" s="32" t="str">
        <f t="shared" si="0"/>
        <v>inadequate</v>
      </c>
      <c r="AB7" s="32" t="str">
        <f t="shared" si="0"/>
        <v>inadequate</v>
      </c>
      <c r="AC7" s="32" t="str">
        <f t="shared" si="0"/>
        <v>inadequate</v>
      </c>
      <c r="AD7" s="32" t="str">
        <f t="shared" si="0"/>
        <v>inadequate</v>
      </c>
      <c r="AE7" s="32" t="str">
        <f t="shared" si="0"/>
        <v>inadequate</v>
      </c>
      <c r="AF7" s="32" t="str">
        <f>IF(AF6&gt;AF4,"excessive",IF(AF6&lt;AF5,"inadequate","adeqate"))</f>
        <v>inadequate</v>
      </c>
      <c r="AG7" s="32" t="str">
        <f aca="true" t="shared" si="1" ref="AG7:AP7">IF(AG6&gt;AG4,"excessive",IF(AG6&lt;AG5,"inadequate","adeqate"))</f>
        <v>inadequate</v>
      </c>
      <c r="AH7" s="32" t="str">
        <f t="shared" si="1"/>
        <v>inadequate</v>
      </c>
      <c r="AI7" s="32" t="str">
        <f t="shared" si="1"/>
        <v>inadequate</v>
      </c>
      <c r="AJ7" s="32" t="str">
        <f t="shared" si="1"/>
        <v>inadequate</v>
      </c>
      <c r="AK7" s="32" t="str">
        <f t="shared" si="1"/>
        <v>inadequate</v>
      </c>
      <c r="AL7" s="32" t="str">
        <f t="shared" si="1"/>
        <v>inadequate</v>
      </c>
      <c r="AM7" s="32" t="str">
        <f t="shared" si="1"/>
        <v>inadequate</v>
      </c>
      <c r="AN7" s="32" t="str">
        <f t="shared" si="1"/>
        <v>inadequate</v>
      </c>
      <c r="AO7" s="32" t="str">
        <f t="shared" si="1"/>
        <v>inadequate</v>
      </c>
      <c r="AP7" s="32" t="str">
        <f t="shared" si="1"/>
        <v>inadequate</v>
      </c>
      <c r="AQ7" s="30"/>
      <c r="AR7" s="30"/>
      <c r="BZ7" s="1"/>
      <c r="CA7" s="1"/>
      <c r="CB7" s="1"/>
      <c r="CC7" s="1"/>
      <c r="CD7" s="1"/>
      <c r="CE7" s="1"/>
      <c r="CF7" s="1"/>
      <c r="CG7" s="1"/>
      <c r="CH7" s="1"/>
      <c r="CI7" s="1"/>
      <c r="CJ7" s="1"/>
    </row>
    <row r="8" spans="1:88" ht="0.75" customHeight="1">
      <c r="A8" s="30"/>
      <c r="B8" s="33"/>
      <c r="C8" s="32">
        <f aca="true" t="shared" si="2" ref="C8:AD8">IF(C6&gt;-20,C7,)</f>
        <v>0</v>
      </c>
      <c r="D8" s="32">
        <f t="shared" si="2"/>
        <v>0</v>
      </c>
      <c r="E8" s="32">
        <f t="shared" si="2"/>
        <v>0</v>
      </c>
      <c r="F8" s="32">
        <f t="shared" si="2"/>
        <v>0</v>
      </c>
      <c r="G8" s="32">
        <f t="shared" si="2"/>
        <v>0</v>
      </c>
      <c r="H8" s="32">
        <f t="shared" si="2"/>
        <v>0</v>
      </c>
      <c r="I8" s="32">
        <f t="shared" si="2"/>
        <v>0</v>
      </c>
      <c r="J8" s="32">
        <f t="shared" si="2"/>
        <v>0</v>
      </c>
      <c r="K8" s="32">
        <f t="shared" si="2"/>
        <v>0</v>
      </c>
      <c r="L8" s="32">
        <f t="shared" si="2"/>
        <v>0</v>
      </c>
      <c r="M8" s="32">
        <f t="shared" si="2"/>
        <v>0</v>
      </c>
      <c r="N8" s="32">
        <f t="shared" si="2"/>
        <v>0</v>
      </c>
      <c r="O8" s="32">
        <f t="shared" si="2"/>
        <v>0</v>
      </c>
      <c r="P8" s="32">
        <f t="shared" si="2"/>
        <v>0</v>
      </c>
      <c r="Q8" s="32">
        <f t="shared" si="2"/>
        <v>0</v>
      </c>
      <c r="R8" s="32">
        <f t="shared" si="2"/>
        <v>0</v>
      </c>
      <c r="S8" s="32">
        <f t="shared" si="2"/>
        <v>0</v>
      </c>
      <c r="T8" s="32">
        <f t="shared" si="2"/>
        <v>0</v>
      </c>
      <c r="U8" s="32">
        <f t="shared" si="2"/>
        <v>0</v>
      </c>
      <c r="V8" s="32">
        <f>IF(V6&gt;-20,V7,)</f>
        <v>0</v>
      </c>
      <c r="W8" s="32">
        <f t="shared" si="2"/>
        <v>0</v>
      </c>
      <c r="X8" s="32">
        <f t="shared" si="2"/>
        <v>0</v>
      </c>
      <c r="Y8" s="32">
        <f t="shared" si="2"/>
        <v>0</v>
      </c>
      <c r="Z8" s="32">
        <f t="shared" si="2"/>
        <v>0</v>
      </c>
      <c r="AA8" s="32">
        <f t="shared" si="2"/>
        <v>0</v>
      </c>
      <c r="AB8" s="32">
        <f t="shared" si="2"/>
        <v>0</v>
      </c>
      <c r="AC8" s="32">
        <f t="shared" si="2"/>
        <v>0</v>
      </c>
      <c r="AD8" s="32">
        <f t="shared" si="2"/>
        <v>0</v>
      </c>
      <c r="AE8" s="32">
        <f>IF(AE6&gt;-20,AE7,)</f>
        <v>0</v>
      </c>
      <c r="AF8" s="32">
        <f aca="true" t="shared" si="3" ref="AF8:AP8">IF(AF6&gt;-20,AF7,)</f>
        <v>0</v>
      </c>
      <c r="AG8" s="32">
        <f t="shared" si="3"/>
        <v>0</v>
      </c>
      <c r="AH8" s="32">
        <f t="shared" si="3"/>
        <v>0</v>
      </c>
      <c r="AI8" s="32">
        <f t="shared" si="3"/>
        <v>0</v>
      </c>
      <c r="AJ8" s="32">
        <f t="shared" si="3"/>
        <v>0</v>
      </c>
      <c r="AK8" s="32">
        <f t="shared" si="3"/>
        <v>0</v>
      </c>
      <c r="AL8" s="32">
        <f t="shared" si="3"/>
        <v>0</v>
      </c>
      <c r="AM8" s="32">
        <f t="shared" si="3"/>
        <v>0</v>
      </c>
      <c r="AN8" s="32">
        <f t="shared" si="3"/>
        <v>0</v>
      </c>
      <c r="AO8" s="32">
        <f t="shared" si="3"/>
        <v>0</v>
      </c>
      <c r="AP8" s="32">
        <f t="shared" si="3"/>
        <v>0</v>
      </c>
      <c r="AQ8" s="30"/>
      <c r="AR8" s="30"/>
      <c r="BZ8" s="1"/>
      <c r="CA8" s="1"/>
      <c r="CB8" s="1"/>
      <c r="CC8" s="1"/>
      <c r="CD8" s="1"/>
      <c r="CE8" s="1"/>
      <c r="CF8" s="1"/>
      <c r="CG8" s="1"/>
      <c r="CH8" s="1"/>
      <c r="CI8" s="1"/>
      <c r="CJ8" s="1"/>
    </row>
    <row r="9" spans="1:43" ht="1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row>
    <row r="10" spans="1:43" ht="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row>
    <row r="11" spans="1:43"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ht="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ht="15">
      <c r="A23" s="1"/>
      <c r="B23" s="17"/>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8"/>
      <c r="AQ27" s="1"/>
    </row>
    <row r="28" spans="1:43"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5">
      <c r="A30" s="1"/>
      <c r="B30" s="4"/>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30" customFormat="1" ht="15.75" thickBot="1"/>
    <row r="32" spans="1:77" s="34" customFormat="1" ht="15.75" thickBot="1">
      <c r="A32" s="35"/>
      <c r="B32" s="38" t="s">
        <v>77</v>
      </c>
      <c r="C32" s="39" t="e">
        <f>LOOKUP("inadequate"&amp;"excessive",C8:AP8,C8:AP8)</f>
        <v>#N/A</v>
      </c>
      <c r="D32" s="39" t="s">
        <v>78</v>
      </c>
      <c r="E32" s="39"/>
      <c r="F32" s="40"/>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row>
    <row r="33" s="30" customFormat="1" ht="15.75" thickBot="1"/>
    <row r="34" spans="1:43" ht="15.75" thickBot="1">
      <c r="A34" s="1"/>
      <c r="B34" s="89" t="s">
        <v>46</v>
      </c>
      <c r="C34" s="90"/>
      <c r="D34" s="9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1" customFormat="1" ht="15"/>
    <row r="36" s="1" customFormat="1" ht="15"/>
    <row r="37" s="1" customFormat="1" ht="15"/>
    <row r="38" s="1" customFormat="1" ht="15"/>
    <row r="39" s="1" customFormat="1" ht="15"/>
    <row r="40" s="1" customFormat="1" ht="15"/>
    <row r="41" s="1" customFormat="1" ht="15"/>
    <row r="42" s="1" customFormat="1" ht="15"/>
    <row r="43" s="1" customFormat="1" ht="15"/>
    <row r="44" s="1" customFormat="1" ht="15"/>
    <row r="45" s="1" customFormat="1" ht="15"/>
    <row r="46" s="1" customFormat="1" ht="15"/>
    <row r="47" s="1" customFormat="1" ht="15"/>
    <row r="48" spans="1:43"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15">
      <c r="A49" s="1"/>
      <c r="B49" s="17"/>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5">
      <c r="A53" s="1"/>
      <c r="B53" s="1"/>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
    </row>
    <row r="54" spans="1:43"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row r="67" spans="1:43"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1:43"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1:43"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43"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43"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43"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43"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43"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6" spans="1:43"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43"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43"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43"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43"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1:43"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row>
    <row r="82" spans="1:43"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row>
    <row r="83" spans="1:43"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row>
    <row r="84" spans="1:43"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1:43"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1:43"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1:43"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row>
    <row r="88" spans="1:43"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row>
    <row r="89" spans="1:43"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row>
    <row r="91" spans="1:43"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row>
    <row r="92" spans="1:43"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row>
    <row r="93" spans="1:43"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row>
    <row r="94" spans="1:43"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row>
    <row r="95" spans="1:43"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row>
    <row r="96" spans="1:43"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row>
    <row r="97" spans="1:43"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row>
    <row r="98" spans="1:43"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row>
    <row r="99" spans="1:43"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row>
    <row r="100" spans="1:43"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row>
    <row r="101" spans="1:43"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row>
    <row r="102" spans="1:43"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row>
    <row r="103" spans="1:43"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row>
    <row r="104" spans="1:43"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row>
    <row r="105" spans="1:43"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row>
    <row r="106" spans="1:43"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row>
    <row r="107" spans="1:43"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row>
    <row r="108" spans="1:43"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row>
    <row r="109" spans="1:43"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row>
    <row r="110" spans="1:43"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row>
    <row r="111" spans="1:43"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row>
    <row r="112" spans="1:43"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row>
    <row r="113" spans="1:43"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row>
    <row r="114" spans="1:43"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row>
    <row r="115" spans="1:43"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row>
    <row r="116" spans="1:43"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row>
    <row r="117" spans="1:43"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row>
    <row r="118" spans="1:43"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row>
    <row r="119" spans="1:43"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row>
    <row r="120" spans="1:43"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row>
    <row r="121" spans="1:43"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row>
    <row r="122" spans="1:43"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row>
    <row r="123" spans="1:43"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row>
    <row r="124" spans="1:43"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row>
    <row r="125" spans="1:43"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row>
    <row r="126" spans="1:43"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row>
    <row r="127" spans="1:43"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row>
    <row r="128" spans="1:43"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row>
    <row r="129" spans="1:43"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row>
    <row r="130" spans="1:43"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row>
    <row r="131" spans="1:43"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row>
    <row r="132" spans="1:43"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row>
    <row r="133" spans="1:43"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row>
    <row r="134" spans="1:43"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row>
    <row r="135" spans="1:43"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row>
    <row r="136" spans="1:43"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row>
    <row r="137" spans="1:43"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row>
    <row r="138" spans="1:43"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row>
    <row r="139" spans="1:43"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row>
    <row r="140" spans="1:43"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row>
    <row r="141" spans="1:43"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row>
    <row r="142" spans="1:43" ht="15">
      <c r="A142" s="1"/>
      <c r="AH142" s="1"/>
      <c r="AI142" s="1"/>
      <c r="AJ142" s="1"/>
      <c r="AK142" s="1"/>
      <c r="AL142" s="1"/>
      <c r="AM142" s="1"/>
      <c r="AN142" s="1"/>
      <c r="AO142" s="1"/>
      <c r="AP142" s="1"/>
      <c r="AQ142" s="1"/>
    </row>
    <row r="143" spans="1:43" ht="15">
      <c r="A143" s="1"/>
      <c r="AH143" s="1"/>
      <c r="AI143" s="1"/>
      <c r="AJ143" s="1"/>
      <c r="AK143" s="1"/>
      <c r="AL143" s="1"/>
      <c r="AM143" s="1"/>
      <c r="AN143" s="1"/>
      <c r="AO143" s="1"/>
      <c r="AP143" s="1"/>
      <c r="AQ143" s="1"/>
    </row>
    <row r="144" spans="1:43" ht="15">
      <c r="A144" s="1"/>
      <c r="AH144" s="1"/>
      <c r="AI144" s="1"/>
      <c r="AJ144" s="1"/>
      <c r="AK144" s="1"/>
      <c r="AL144" s="1"/>
      <c r="AM144" s="1"/>
      <c r="AN144" s="1"/>
      <c r="AO144" s="1"/>
      <c r="AP144" s="1"/>
      <c r="AQ144" s="1"/>
    </row>
    <row r="145" spans="1:43" ht="15">
      <c r="A145" s="1"/>
      <c r="AH145" s="1"/>
      <c r="AI145" s="1"/>
      <c r="AJ145" s="1"/>
      <c r="AK145" s="1"/>
      <c r="AL145" s="1"/>
      <c r="AM145" s="1"/>
      <c r="AN145" s="1"/>
      <c r="AO145" s="1"/>
      <c r="AP145" s="1"/>
      <c r="AQ145" s="1"/>
    </row>
    <row r="146" spans="1:43" ht="15">
      <c r="A146" s="1"/>
      <c r="AH146" s="1"/>
      <c r="AI146" s="1"/>
      <c r="AJ146" s="1"/>
      <c r="AK146" s="1"/>
      <c r="AL146" s="1"/>
      <c r="AM146" s="1"/>
      <c r="AN146" s="1"/>
      <c r="AO146" s="1"/>
      <c r="AP146" s="1"/>
      <c r="AQ146" s="1"/>
    </row>
    <row r="147" spans="1:43" ht="15">
      <c r="A147" s="1"/>
      <c r="AH147" s="1"/>
      <c r="AI147" s="1"/>
      <c r="AJ147" s="1"/>
      <c r="AK147" s="1"/>
      <c r="AL147" s="1"/>
      <c r="AM147" s="1"/>
      <c r="AN147" s="1"/>
      <c r="AO147" s="1"/>
      <c r="AP147" s="1"/>
      <c r="AQ147" s="1"/>
    </row>
  </sheetData>
  <sheetProtection/>
  <mergeCells count="2">
    <mergeCell ref="B2:AM2"/>
    <mergeCell ref="B34:D34"/>
  </mergeCells>
  <hyperlinks>
    <hyperlink ref="B34:D34" location="'Step 4 Risk-calculation'!A1" display="click here for step 4"/>
  </hyperlinks>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CJ148"/>
  <sheetViews>
    <sheetView zoomScalePageLayoutView="0" workbookViewId="0" topLeftCell="A1">
      <selection activeCell="A1" sqref="A1"/>
    </sheetView>
  </sheetViews>
  <sheetFormatPr defaultColWidth="11.421875" defaultRowHeight="15"/>
  <cols>
    <col min="1" max="1" width="3.28125" style="0" customWidth="1"/>
    <col min="2" max="2" width="19.57421875" style="0" customWidth="1"/>
    <col min="3" max="3" width="12.00390625" style="0" customWidth="1"/>
    <col min="4" max="5" width="3.28125" style="0" customWidth="1"/>
    <col min="6" max="6" width="5.7109375" style="0" customWidth="1"/>
    <col min="7" max="31" width="3.28125" style="0" customWidth="1"/>
    <col min="32" max="32" width="3.8515625" style="0" customWidth="1"/>
    <col min="33" max="42" width="3.28125" style="0" customWidth="1"/>
    <col min="43" max="43" width="11.421875" style="0" customWidth="1"/>
    <col min="44" max="77" width="11.421875" style="1" customWidth="1"/>
  </cols>
  <sheetData>
    <row r="1" spans="1:43" ht="14.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10.5" customHeight="1">
      <c r="A2" s="1"/>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3"/>
      <c r="AO2" s="3"/>
      <c r="AP2" s="3"/>
      <c r="AQ2" s="1"/>
    </row>
    <row r="3" spans="1:88" ht="0.75" customHeight="1">
      <c r="A3" s="1"/>
      <c r="B3" s="28" t="s">
        <v>9</v>
      </c>
      <c r="C3" s="28">
        <v>1</v>
      </c>
      <c r="D3" s="28">
        <v>2</v>
      </c>
      <c r="E3" s="28">
        <v>3</v>
      </c>
      <c r="F3" s="28">
        <v>4</v>
      </c>
      <c r="G3" s="28">
        <v>5</v>
      </c>
      <c r="H3" s="28">
        <v>6</v>
      </c>
      <c r="I3" s="28">
        <v>7</v>
      </c>
      <c r="J3" s="28">
        <v>8</v>
      </c>
      <c r="K3" s="28">
        <v>9</v>
      </c>
      <c r="L3" s="28">
        <v>10</v>
      </c>
      <c r="M3" s="28">
        <v>11</v>
      </c>
      <c r="N3" s="28">
        <v>12</v>
      </c>
      <c r="O3" s="28">
        <v>13</v>
      </c>
      <c r="P3" s="28">
        <v>14</v>
      </c>
      <c r="Q3" s="28">
        <v>15</v>
      </c>
      <c r="R3" s="28">
        <v>16</v>
      </c>
      <c r="S3" s="28">
        <v>17</v>
      </c>
      <c r="T3" s="28">
        <v>18</v>
      </c>
      <c r="U3" s="28">
        <v>19</v>
      </c>
      <c r="V3" s="28">
        <v>20</v>
      </c>
      <c r="W3" s="28">
        <v>21</v>
      </c>
      <c r="X3" s="28">
        <v>22</v>
      </c>
      <c r="Y3" s="28">
        <v>23</v>
      </c>
      <c r="Z3" s="28">
        <v>24</v>
      </c>
      <c r="AA3" s="28">
        <v>25</v>
      </c>
      <c r="AB3" s="28">
        <v>26</v>
      </c>
      <c r="AC3" s="28">
        <v>27</v>
      </c>
      <c r="AD3" s="28">
        <v>28</v>
      </c>
      <c r="AE3" s="28">
        <v>29</v>
      </c>
      <c r="AF3" s="28">
        <v>30</v>
      </c>
      <c r="AG3" s="28">
        <v>31</v>
      </c>
      <c r="AH3" s="28">
        <v>32</v>
      </c>
      <c r="AI3" s="28">
        <v>33</v>
      </c>
      <c r="AJ3" s="28">
        <v>34</v>
      </c>
      <c r="AK3" s="28">
        <v>35</v>
      </c>
      <c r="AL3" s="28">
        <v>36</v>
      </c>
      <c r="AM3" s="28">
        <v>37</v>
      </c>
      <c r="AN3" s="28">
        <v>38</v>
      </c>
      <c r="AO3" s="28">
        <v>39</v>
      </c>
      <c r="AP3" s="28">
        <v>40</v>
      </c>
      <c r="AQ3" s="1"/>
      <c r="BZ3" s="1"/>
      <c r="CA3" s="1"/>
      <c r="CB3" s="1"/>
      <c r="CC3" s="1"/>
      <c r="CD3" s="1"/>
      <c r="CE3" s="1"/>
      <c r="CF3" s="1"/>
      <c r="CG3" s="1"/>
      <c r="CH3" s="1"/>
      <c r="CI3" s="1"/>
      <c r="CJ3" s="1"/>
    </row>
    <row r="4" spans="1:88" ht="0.75" customHeight="1">
      <c r="A4" s="1"/>
      <c r="B4" s="23" t="s">
        <v>10</v>
      </c>
      <c r="C4" s="23">
        <v>0.23</v>
      </c>
      <c r="D4" s="23">
        <v>0.46</v>
      </c>
      <c r="E4" s="23">
        <v>0.69</v>
      </c>
      <c r="F4" s="23">
        <v>0.92</v>
      </c>
      <c r="G4" s="23">
        <v>1.15</v>
      </c>
      <c r="H4" s="23">
        <v>1.38</v>
      </c>
      <c r="I4" s="23">
        <v>1.62</v>
      </c>
      <c r="J4" s="23">
        <v>1.85</v>
      </c>
      <c r="K4" s="23">
        <v>2.08</v>
      </c>
      <c r="L4" s="23">
        <v>2.31</v>
      </c>
      <c r="M4" s="23">
        <v>2.54</v>
      </c>
      <c r="N4" s="23">
        <v>2.77</v>
      </c>
      <c r="O4" s="23">
        <v>3</v>
      </c>
      <c r="P4" s="23">
        <v>3.31</v>
      </c>
      <c r="Q4" s="23">
        <v>3.63</v>
      </c>
      <c r="R4" s="23">
        <v>3.94</v>
      </c>
      <c r="S4" s="23">
        <v>4.26</v>
      </c>
      <c r="T4" s="23">
        <v>4.57</v>
      </c>
      <c r="U4" s="23">
        <v>4.89</v>
      </c>
      <c r="V4" s="23">
        <v>5.2</v>
      </c>
      <c r="W4" s="23">
        <v>5.52</v>
      </c>
      <c r="X4" s="23">
        <v>5.83</v>
      </c>
      <c r="Y4" s="23">
        <v>6.15</v>
      </c>
      <c r="Z4" s="23">
        <v>6.46</v>
      </c>
      <c r="AA4" s="23">
        <v>6.78</v>
      </c>
      <c r="AB4" s="23">
        <v>7.09</v>
      </c>
      <c r="AC4" s="23">
        <v>7.41</v>
      </c>
      <c r="AD4" s="23">
        <v>7.72</v>
      </c>
      <c r="AE4" s="23">
        <v>8.04</v>
      </c>
      <c r="AF4" s="23">
        <v>8.35</v>
      </c>
      <c r="AG4" s="23">
        <v>8.67</v>
      </c>
      <c r="AH4" s="23">
        <v>8.98</v>
      </c>
      <c r="AI4" s="23">
        <v>9.3</v>
      </c>
      <c r="AJ4" s="23">
        <v>9.61</v>
      </c>
      <c r="AK4" s="23">
        <v>9.93</v>
      </c>
      <c r="AL4" s="23">
        <v>10.24</v>
      </c>
      <c r="AM4" s="23">
        <v>10.56</v>
      </c>
      <c r="AN4" s="23">
        <v>10.87</v>
      </c>
      <c r="AO4" s="23">
        <v>11.19</v>
      </c>
      <c r="AP4" s="23">
        <v>11.5</v>
      </c>
      <c r="AQ4" s="1"/>
      <c r="BZ4" s="1"/>
      <c r="CA4" s="1"/>
      <c r="CB4" s="1"/>
      <c r="CC4" s="1"/>
      <c r="CD4" s="1"/>
      <c r="CE4" s="1"/>
      <c r="CF4" s="1"/>
      <c r="CG4" s="1"/>
      <c r="CH4" s="1"/>
      <c r="CI4" s="1"/>
      <c r="CJ4" s="1"/>
    </row>
    <row r="5" spans="1:88" ht="0.75" customHeight="1">
      <c r="A5" s="1"/>
      <c r="B5" s="23" t="s">
        <v>11</v>
      </c>
      <c r="C5" s="23">
        <v>0.08</v>
      </c>
      <c r="D5" s="23">
        <v>0.15</v>
      </c>
      <c r="E5" s="23">
        <v>0.23</v>
      </c>
      <c r="F5" s="23">
        <v>0.31</v>
      </c>
      <c r="G5" s="23">
        <v>0.38</v>
      </c>
      <c r="H5" s="23">
        <v>0.46</v>
      </c>
      <c r="I5" s="23">
        <v>0.54</v>
      </c>
      <c r="J5" s="23">
        <v>0.62</v>
      </c>
      <c r="K5" s="23">
        <v>0.69</v>
      </c>
      <c r="L5" s="23">
        <v>0.77</v>
      </c>
      <c r="M5" s="23">
        <v>0.85</v>
      </c>
      <c r="N5" s="23">
        <v>0.92</v>
      </c>
      <c r="O5" s="23">
        <v>1</v>
      </c>
      <c r="P5" s="23">
        <v>1.22</v>
      </c>
      <c r="Q5" s="23">
        <v>1.44</v>
      </c>
      <c r="R5" s="23">
        <v>1.67</v>
      </c>
      <c r="S5" s="23">
        <v>1.89</v>
      </c>
      <c r="T5" s="23">
        <v>2.11</v>
      </c>
      <c r="U5" s="23">
        <v>2.33</v>
      </c>
      <c r="V5" s="23">
        <v>2.56</v>
      </c>
      <c r="W5" s="23">
        <v>2.78</v>
      </c>
      <c r="X5" s="23">
        <v>3</v>
      </c>
      <c r="Y5" s="23">
        <v>3.22</v>
      </c>
      <c r="Z5" s="23">
        <v>3.44</v>
      </c>
      <c r="AA5" s="23">
        <v>3.67</v>
      </c>
      <c r="AB5" s="23">
        <v>3.89</v>
      </c>
      <c r="AC5" s="23">
        <v>4.11</v>
      </c>
      <c r="AD5" s="23">
        <v>4.33</v>
      </c>
      <c r="AE5" s="23">
        <v>4.56</v>
      </c>
      <c r="AF5" s="23">
        <v>4.78</v>
      </c>
      <c r="AG5" s="23">
        <v>5</v>
      </c>
      <c r="AH5" s="23">
        <v>5.22</v>
      </c>
      <c r="AI5" s="23">
        <v>5.44</v>
      </c>
      <c r="AJ5" s="23">
        <v>5.67</v>
      </c>
      <c r="AK5" s="23">
        <v>5.89</v>
      </c>
      <c r="AL5" s="23">
        <v>6.11</v>
      </c>
      <c r="AM5" s="23">
        <v>6.33</v>
      </c>
      <c r="AN5" s="23">
        <v>6.56</v>
      </c>
      <c r="AO5" s="23">
        <v>6.78</v>
      </c>
      <c r="AP5" s="23">
        <v>7</v>
      </c>
      <c r="AQ5" s="1"/>
      <c r="BZ5" s="1"/>
      <c r="CA5" s="1"/>
      <c r="CB5" s="1"/>
      <c r="CC5" s="1"/>
      <c r="CD5" s="1"/>
      <c r="CE5" s="1"/>
      <c r="CF5" s="1"/>
      <c r="CG5" s="1"/>
      <c r="CH5" s="1"/>
      <c r="CI5" s="1"/>
      <c r="CJ5" s="1"/>
    </row>
    <row r="6" spans="1:88" ht="0.75" customHeight="1">
      <c r="A6" s="1"/>
      <c r="B6" s="21" t="s">
        <v>41</v>
      </c>
      <c r="C6" s="20">
        <f>IF('Step 2 Calculate weight gain'!C8=1,'Step 2 Calculate weight gain'!C7,-100)</f>
        <v>-100</v>
      </c>
      <c r="D6" s="20">
        <f>IF('Step 2 Calculate weight gain'!C8=2,'Step 2 Calculate weight gain'!C7,-100)</f>
        <v>-100</v>
      </c>
      <c r="E6" s="20">
        <f>IF('Step 2 Calculate weight gain'!C8=3,'Step 2 Calculate weight gain'!C7,-100)</f>
        <v>-100</v>
      </c>
      <c r="F6" s="20">
        <f>IF('Step 2 Calculate weight gain'!C8=4,'Step 2 Calculate weight gain'!C7,-100)</f>
        <v>-100</v>
      </c>
      <c r="G6" s="20">
        <f>IF('Step 2 Calculate weight gain'!C8=5,'Step 2 Calculate weight gain'!C7,-100)</f>
        <v>-100</v>
      </c>
      <c r="H6" s="20">
        <f>IF('Step 2 Calculate weight gain'!C8=6,'Step 2 Calculate weight gain'!C7,-100)</f>
        <v>-100</v>
      </c>
      <c r="I6" s="20">
        <f>IF('Step 2 Calculate weight gain'!C8=7,'Step 2 Calculate weight gain'!C7,-100)</f>
        <v>-100</v>
      </c>
      <c r="J6" s="20">
        <f>IF('Step 2 Calculate weight gain'!C8=8,'Step 2 Calculate weight gain'!C7,-100)</f>
        <v>-100</v>
      </c>
      <c r="K6" s="20">
        <f>IF('Step 2 Calculate weight gain'!C8=9,'Step 2 Calculate weight gain'!C7,-100)</f>
        <v>-100</v>
      </c>
      <c r="L6" s="20">
        <f>IF('Step 2 Calculate weight gain'!C8=10,'Step 2 Calculate weight gain'!C7,-100)</f>
        <v>-100</v>
      </c>
      <c r="M6" s="20">
        <f>IF('Step 2 Calculate weight gain'!C8=11,'Step 2 Calculate weight gain'!C7,-100)</f>
        <v>-100</v>
      </c>
      <c r="N6" s="20">
        <f>IF('Step 2 Calculate weight gain'!C8=12,'Step 2 Calculate weight gain'!C7,-100)</f>
        <v>-100</v>
      </c>
      <c r="O6" s="20">
        <f>IF('Step 2 Calculate weight gain'!C8=13,'Step 2 Calculate weight gain'!C7,-100)</f>
        <v>-100</v>
      </c>
      <c r="P6" s="20">
        <f>IF('Step 2 Calculate weight gain'!C8=14,'Step 2 Calculate weight gain'!C7,-100)</f>
        <v>-100</v>
      </c>
      <c r="Q6" s="20">
        <f>IF('Step 2 Calculate weight gain'!C8=15,'Step 2 Calculate weight gain'!C7,-100)</f>
        <v>-100</v>
      </c>
      <c r="R6" s="20">
        <f>IF('Step 2 Calculate weight gain'!C8=16,'Step 2 Calculate weight gain'!C7,-100)</f>
        <v>-100</v>
      </c>
      <c r="S6" s="20">
        <f>IF('Step 2 Calculate weight gain'!C8=17,'Step 2 Calculate weight gain'!C7,-100)</f>
        <v>-100</v>
      </c>
      <c r="T6" s="20">
        <f>IF('Step 2 Calculate weight gain'!C8=18,'Step 2 Calculate weight gain'!C7,-100)</f>
        <v>-100</v>
      </c>
      <c r="U6" s="20">
        <f>IF('Step 2 Calculate weight gain'!C8=19,'Step 2 Calculate weight gain'!C7,-100)</f>
        <v>-100</v>
      </c>
      <c r="V6" s="20">
        <f>IF('Step 2 Calculate weight gain'!C8=20,'Step 2 Calculate weight gain'!C7,-100)</f>
        <v>-100</v>
      </c>
      <c r="W6" s="20">
        <f>IF('Step 2 Calculate weight gain'!C8=21,'Step 2 Calculate weight gain'!C7,-100)</f>
        <v>-100</v>
      </c>
      <c r="X6" s="20">
        <f>IF('Step 2 Calculate weight gain'!C8=22,'Step 2 Calculate weight gain'!C7,-100)</f>
        <v>-100</v>
      </c>
      <c r="Y6" s="20">
        <f>IF('Step 2 Calculate weight gain'!C8=23,'Step 2 Calculate weight gain'!C7,-100)</f>
        <v>-100</v>
      </c>
      <c r="Z6" s="20">
        <f>IF('Step 2 Calculate weight gain'!C8=24,'Step 2 Calculate weight gain'!C7,-100)</f>
        <v>-100</v>
      </c>
      <c r="AA6" s="20">
        <f>IF('Step 2 Calculate weight gain'!C8=25,'Step 2 Calculate weight gain'!C7,-100)</f>
        <v>-100</v>
      </c>
      <c r="AB6" s="20">
        <f>IF('Step 2 Calculate weight gain'!C8=26,'Step 2 Calculate weight gain'!C7,-100)</f>
        <v>-100</v>
      </c>
      <c r="AC6" s="20">
        <f>IF('Step 2 Calculate weight gain'!C8=27,'Step 2 Calculate weight gain'!C7,-100)</f>
        <v>-100</v>
      </c>
      <c r="AD6" s="20">
        <f>IF('Step 2 Calculate weight gain'!C8=28,'Step 2 Calculate weight gain'!C7,-100)</f>
        <v>-100</v>
      </c>
      <c r="AE6" s="20">
        <f>IF('Step 2 Calculate weight gain'!C8=29,'Step 2 Calculate weight gain'!C7,-100)</f>
        <v>-100</v>
      </c>
      <c r="AF6" s="20">
        <f>IF('Step 2 Calculate weight gain'!C8=30,'Step 2 Calculate weight gain'!C7,-100)</f>
        <v>-100</v>
      </c>
      <c r="AG6" s="20">
        <f>IF('Step 2 Calculate weight gain'!C8=31,'Step 2 Calculate weight gain'!C7,-100)</f>
        <v>-100</v>
      </c>
      <c r="AH6" s="20">
        <f>IF('Step 2 Calculate weight gain'!C9=32,'Step 2 Calculate weight gain'!C8,-100)</f>
        <v>-100</v>
      </c>
      <c r="AI6" s="20">
        <f>IF('Step 2 Calculate weight gain'!C8=33,'Step 2 Calculate weight gain'!C7,-100)</f>
        <v>-100</v>
      </c>
      <c r="AJ6" s="20">
        <f>IF('Step 2 Calculate weight gain'!C8=34,'Step 2 Calculate weight gain'!C7,-100)</f>
        <v>-100</v>
      </c>
      <c r="AK6" s="20">
        <f>IF('Step 2 Calculate weight gain'!C8=35,'Step 2 Calculate weight gain'!C7,-100)</f>
        <v>-100</v>
      </c>
      <c r="AL6" s="20">
        <f>IF('Step 2 Calculate weight gain'!C8=36,'Step 2 Calculate weight gain'!C7,-100)</f>
        <v>-100</v>
      </c>
      <c r="AM6" s="20">
        <f>IF('Step 2 Calculate weight gain'!C8=37,'Step 2 Calculate weight gain'!C7,-100)</f>
        <v>-100</v>
      </c>
      <c r="AN6" s="20">
        <f>IF('Step 2 Calculate weight gain'!C8=38,'Step 2 Calculate weight gain'!C7,-100)</f>
        <v>-100</v>
      </c>
      <c r="AO6" s="20">
        <f>IF('Step 2 Calculate weight gain'!C8=39,'Step 2 Calculate weight gain'!C7,-100)</f>
        <v>-100</v>
      </c>
      <c r="AP6" s="20">
        <f>IF('Step 2 Calculate weight gain'!C8=40,'Step 2 Calculate weight gain'!C7,-100)</f>
        <v>-100</v>
      </c>
      <c r="AQ6" s="1"/>
      <c r="BZ6" s="1"/>
      <c r="CA6" s="1"/>
      <c r="CB6" s="1"/>
      <c r="CC6" s="1"/>
      <c r="CD6" s="1"/>
      <c r="CE6" s="1"/>
      <c r="CF6" s="1"/>
      <c r="CG6" s="1"/>
      <c r="CH6" s="1"/>
      <c r="CI6" s="1"/>
      <c r="CJ6" s="1"/>
    </row>
    <row r="7" spans="1:88" ht="0.75" customHeight="1">
      <c r="A7" s="30"/>
      <c r="B7" s="31"/>
      <c r="C7" s="32" t="str">
        <f aca="true" t="shared" si="0" ref="C7:AE7">IF(C6&gt;C4,"excessive",IF(C6&lt;C5,"inadequate","adeqate"))</f>
        <v>inadequate</v>
      </c>
      <c r="D7" s="32" t="str">
        <f t="shared" si="0"/>
        <v>inadequate</v>
      </c>
      <c r="E7" s="32" t="str">
        <f t="shared" si="0"/>
        <v>inadequate</v>
      </c>
      <c r="F7" s="32" t="str">
        <f t="shared" si="0"/>
        <v>inadequate</v>
      </c>
      <c r="G7" s="32" t="str">
        <f t="shared" si="0"/>
        <v>inadequate</v>
      </c>
      <c r="H7" s="32" t="str">
        <f t="shared" si="0"/>
        <v>inadequate</v>
      </c>
      <c r="I7" s="32" t="str">
        <f t="shared" si="0"/>
        <v>inadequate</v>
      </c>
      <c r="J7" s="32" t="str">
        <f t="shared" si="0"/>
        <v>inadequate</v>
      </c>
      <c r="K7" s="32" t="str">
        <f t="shared" si="0"/>
        <v>inadequate</v>
      </c>
      <c r="L7" s="32" t="str">
        <f t="shared" si="0"/>
        <v>inadequate</v>
      </c>
      <c r="M7" s="32" t="str">
        <f t="shared" si="0"/>
        <v>inadequate</v>
      </c>
      <c r="N7" s="32" t="str">
        <f t="shared" si="0"/>
        <v>inadequate</v>
      </c>
      <c r="O7" s="32" t="str">
        <f t="shared" si="0"/>
        <v>inadequate</v>
      </c>
      <c r="P7" s="32" t="str">
        <f t="shared" si="0"/>
        <v>inadequate</v>
      </c>
      <c r="Q7" s="32" t="str">
        <f t="shared" si="0"/>
        <v>inadequate</v>
      </c>
      <c r="R7" s="32" t="str">
        <f t="shared" si="0"/>
        <v>inadequate</v>
      </c>
      <c r="S7" s="32" t="str">
        <f t="shared" si="0"/>
        <v>inadequate</v>
      </c>
      <c r="T7" s="32" t="str">
        <f t="shared" si="0"/>
        <v>inadequate</v>
      </c>
      <c r="U7" s="32" t="str">
        <f t="shared" si="0"/>
        <v>inadequate</v>
      </c>
      <c r="V7" s="32" t="str">
        <f t="shared" si="0"/>
        <v>inadequate</v>
      </c>
      <c r="W7" s="32" t="str">
        <f t="shared" si="0"/>
        <v>inadequate</v>
      </c>
      <c r="X7" s="32" t="str">
        <f t="shared" si="0"/>
        <v>inadequate</v>
      </c>
      <c r="Y7" s="32" t="str">
        <f t="shared" si="0"/>
        <v>inadequate</v>
      </c>
      <c r="Z7" s="32" t="str">
        <f t="shared" si="0"/>
        <v>inadequate</v>
      </c>
      <c r="AA7" s="32" t="str">
        <f t="shared" si="0"/>
        <v>inadequate</v>
      </c>
      <c r="AB7" s="32" t="str">
        <f t="shared" si="0"/>
        <v>inadequate</v>
      </c>
      <c r="AC7" s="32" t="str">
        <f t="shared" si="0"/>
        <v>inadequate</v>
      </c>
      <c r="AD7" s="32" t="str">
        <f t="shared" si="0"/>
        <v>inadequate</v>
      </c>
      <c r="AE7" s="32" t="str">
        <f t="shared" si="0"/>
        <v>inadequate</v>
      </c>
      <c r="AF7" s="32" t="str">
        <f>IF(AF6&gt;AF4,"excessive",IF(AF6&lt;AF5,"inadequate","adeqate"))</f>
        <v>inadequate</v>
      </c>
      <c r="AG7" s="32" t="str">
        <f aca="true" t="shared" si="1" ref="AG7:AP7">IF(AG6&gt;AG4,"excessive",IF(AG6&lt;AG5,"inadequate","adeqate"))</f>
        <v>inadequate</v>
      </c>
      <c r="AH7" s="32" t="str">
        <f t="shared" si="1"/>
        <v>inadequate</v>
      </c>
      <c r="AI7" s="32" t="str">
        <f t="shared" si="1"/>
        <v>inadequate</v>
      </c>
      <c r="AJ7" s="32" t="str">
        <f t="shared" si="1"/>
        <v>inadequate</v>
      </c>
      <c r="AK7" s="32" t="str">
        <f t="shared" si="1"/>
        <v>inadequate</v>
      </c>
      <c r="AL7" s="32" t="str">
        <f t="shared" si="1"/>
        <v>inadequate</v>
      </c>
      <c r="AM7" s="32" t="str">
        <f t="shared" si="1"/>
        <v>inadequate</v>
      </c>
      <c r="AN7" s="32" t="str">
        <f t="shared" si="1"/>
        <v>inadequate</v>
      </c>
      <c r="AO7" s="32" t="str">
        <f t="shared" si="1"/>
        <v>inadequate</v>
      </c>
      <c r="AP7" s="32" t="str">
        <f t="shared" si="1"/>
        <v>inadequate</v>
      </c>
      <c r="AQ7" s="30"/>
      <c r="AR7" s="30"/>
      <c r="BZ7" s="1"/>
      <c r="CA7" s="1"/>
      <c r="CB7" s="1"/>
      <c r="CC7" s="1"/>
      <c r="CD7" s="1"/>
      <c r="CE7" s="1"/>
      <c r="CF7" s="1"/>
      <c r="CG7" s="1"/>
      <c r="CH7" s="1"/>
      <c r="CI7" s="1"/>
      <c r="CJ7" s="1"/>
    </row>
    <row r="8" spans="1:88" ht="0.75" customHeight="1">
      <c r="A8" s="30"/>
      <c r="B8" s="33"/>
      <c r="C8" s="32">
        <f aca="true" t="shared" si="2" ref="C8:AD8">IF(C6&gt;-20,C7,)</f>
        <v>0</v>
      </c>
      <c r="D8" s="32">
        <f t="shared" si="2"/>
        <v>0</v>
      </c>
      <c r="E8" s="32">
        <f t="shared" si="2"/>
        <v>0</v>
      </c>
      <c r="F8" s="32">
        <f t="shared" si="2"/>
        <v>0</v>
      </c>
      <c r="G8" s="32">
        <f t="shared" si="2"/>
        <v>0</v>
      </c>
      <c r="H8" s="32">
        <f t="shared" si="2"/>
        <v>0</v>
      </c>
      <c r="I8" s="32">
        <f t="shared" si="2"/>
        <v>0</v>
      </c>
      <c r="J8" s="32">
        <f t="shared" si="2"/>
        <v>0</v>
      </c>
      <c r="K8" s="32">
        <f t="shared" si="2"/>
        <v>0</v>
      </c>
      <c r="L8" s="32">
        <f t="shared" si="2"/>
        <v>0</v>
      </c>
      <c r="M8" s="32">
        <f t="shared" si="2"/>
        <v>0</v>
      </c>
      <c r="N8" s="32">
        <f t="shared" si="2"/>
        <v>0</v>
      </c>
      <c r="O8" s="32">
        <f t="shared" si="2"/>
        <v>0</v>
      </c>
      <c r="P8" s="32">
        <f t="shared" si="2"/>
        <v>0</v>
      </c>
      <c r="Q8" s="32">
        <f t="shared" si="2"/>
        <v>0</v>
      </c>
      <c r="R8" s="32">
        <f t="shared" si="2"/>
        <v>0</v>
      </c>
      <c r="S8" s="32">
        <f t="shared" si="2"/>
        <v>0</v>
      </c>
      <c r="T8" s="32">
        <f t="shared" si="2"/>
        <v>0</v>
      </c>
      <c r="U8" s="32">
        <f t="shared" si="2"/>
        <v>0</v>
      </c>
      <c r="V8" s="32">
        <f>IF(V6&gt;-20,V7,)</f>
        <v>0</v>
      </c>
      <c r="W8" s="32">
        <f t="shared" si="2"/>
        <v>0</v>
      </c>
      <c r="X8" s="32">
        <f t="shared" si="2"/>
        <v>0</v>
      </c>
      <c r="Y8" s="32">
        <f t="shared" si="2"/>
        <v>0</v>
      </c>
      <c r="Z8" s="32">
        <f t="shared" si="2"/>
        <v>0</v>
      </c>
      <c r="AA8" s="32">
        <f t="shared" si="2"/>
        <v>0</v>
      </c>
      <c r="AB8" s="32">
        <f t="shared" si="2"/>
        <v>0</v>
      </c>
      <c r="AC8" s="32">
        <f t="shared" si="2"/>
        <v>0</v>
      </c>
      <c r="AD8" s="32">
        <f t="shared" si="2"/>
        <v>0</v>
      </c>
      <c r="AE8" s="32">
        <f>IF(AE6&gt;-20,AE7,)</f>
        <v>0</v>
      </c>
      <c r="AF8" s="32">
        <f aca="true" t="shared" si="3" ref="AF8:AP8">IF(AF6&gt;-20,AF7,)</f>
        <v>0</v>
      </c>
      <c r="AG8" s="32">
        <f t="shared" si="3"/>
        <v>0</v>
      </c>
      <c r="AH8" s="32">
        <f t="shared" si="3"/>
        <v>0</v>
      </c>
      <c r="AI8" s="32">
        <f t="shared" si="3"/>
        <v>0</v>
      </c>
      <c r="AJ8" s="32">
        <f t="shared" si="3"/>
        <v>0</v>
      </c>
      <c r="AK8" s="32">
        <f t="shared" si="3"/>
        <v>0</v>
      </c>
      <c r="AL8" s="32">
        <f t="shared" si="3"/>
        <v>0</v>
      </c>
      <c r="AM8" s="32">
        <f t="shared" si="3"/>
        <v>0</v>
      </c>
      <c r="AN8" s="32">
        <f t="shared" si="3"/>
        <v>0</v>
      </c>
      <c r="AO8" s="32">
        <f t="shared" si="3"/>
        <v>0</v>
      </c>
      <c r="AP8" s="32">
        <f t="shared" si="3"/>
        <v>0</v>
      </c>
      <c r="AQ8" s="30"/>
      <c r="AR8" s="30"/>
      <c r="BZ8" s="1"/>
      <c r="CA8" s="1"/>
      <c r="CB8" s="1"/>
      <c r="CC8" s="1"/>
      <c r="CD8" s="1"/>
      <c r="CE8" s="1"/>
      <c r="CF8" s="1"/>
      <c r="CG8" s="1"/>
      <c r="CH8" s="1"/>
      <c r="CI8" s="1"/>
      <c r="CJ8" s="1"/>
    </row>
    <row r="9" spans="1:43" ht="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row>
    <row r="10" spans="1:43" ht="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row>
    <row r="11" spans="1:43"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ht="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ht="15">
      <c r="A23" s="1"/>
      <c r="B23" s="17"/>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8"/>
      <c r="AQ27" s="1"/>
    </row>
    <row r="28" spans="1:43"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5.75" thickBo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77" s="34" customFormat="1" ht="15.75" thickBot="1">
      <c r="A31" s="35"/>
      <c r="B31" s="38" t="s">
        <v>77</v>
      </c>
      <c r="C31" s="39" t="e">
        <f>LOOKUP("inadequate"&amp;"excessive",C8:AP8,C8:AP8)</f>
        <v>#N/A</v>
      </c>
      <c r="D31" s="39" t="s">
        <v>78</v>
      </c>
      <c r="E31" s="39"/>
      <c r="F31" s="40"/>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row>
    <row r="32" spans="1:43" ht="15.75" thickBot="1">
      <c r="A32" s="1"/>
      <c r="B32" s="4"/>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15.75" thickBot="1">
      <c r="A33" s="1"/>
      <c r="B33" s="89" t="s">
        <v>46</v>
      </c>
      <c r="C33" s="90"/>
      <c r="D33" s="9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3"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3"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5">
      <c r="A50" s="1"/>
      <c r="B50" s="17"/>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ht="15">
      <c r="A54" s="1"/>
      <c r="B54" s="1"/>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
    </row>
    <row r="55" spans="1:43"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row r="67" spans="1:43"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1:43"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1:43"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43"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43"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43"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43"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43"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1:43"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7" spans="1:43"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43"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43"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43"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1:43"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row>
    <row r="82" spans="1:43"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row>
    <row r="83" spans="1:43"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row>
    <row r="84" spans="1:43"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1:43"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1:43"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1:43"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row>
    <row r="88" spans="1:43"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row>
    <row r="89" spans="1:43"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row>
    <row r="91" spans="1:43"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row>
    <row r="92" spans="1:43"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row>
    <row r="93" spans="1:43"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row>
    <row r="94" spans="1:43"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row>
    <row r="95" spans="1:43"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row>
    <row r="96" spans="1:43"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row>
    <row r="97" spans="1:43"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row>
    <row r="98" spans="1:43"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row>
    <row r="99" spans="1:43"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row>
    <row r="100" spans="1:43"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row>
    <row r="101" spans="1:43"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row>
    <row r="102" spans="1:43"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row>
    <row r="103" spans="1:43"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row>
    <row r="104" spans="1:43"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row>
    <row r="105" spans="1:43"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row>
    <row r="106" spans="1:43"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row>
    <row r="107" spans="1:43"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row>
    <row r="108" spans="1:43"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row>
    <row r="109" spans="1:43"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row>
    <row r="110" spans="1:43"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row>
    <row r="111" spans="1:43"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row>
    <row r="112" spans="1:43"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row>
    <row r="113" spans="1:43"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row>
    <row r="114" spans="1:43"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row>
    <row r="115" spans="1:43"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row>
    <row r="116" spans="1:43"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row>
    <row r="117" spans="1:43"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row>
    <row r="118" spans="1:43"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row>
    <row r="119" spans="1:43"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row>
    <row r="120" spans="1:43"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row>
    <row r="121" spans="1:43"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row>
    <row r="122" spans="1:43"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row>
    <row r="123" spans="1:43"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row>
    <row r="124" spans="1:43"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row>
    <row r="125" spans="1:43"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row>
    <row r="126" spans="1:43"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row>
    <row r="127" spans="1:43"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row>
    <row r="128" spans="1:43"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row>
    <row r="129" spans="1:43"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row>
    <row r="130" spans="1:43"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row>
    <row r="131" spans="1:43"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row>
    <row r="132" spans="1:43"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row>
    <row r="133" spans="1:43"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row>
    <row r="134" spans="1:43"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row>
    <row r="135" spans="1:43"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row>
    <row r="136" spans="1:43"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row>
    <row r="137" spans="1:43"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row>
    <row r="138" spans="1:43"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row>
    <row r="139" spans="1:43"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row>
    <row r="140" spans="1:43"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row>
    <row r="141" spans="1:43"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row>
    <row r="142" spans="1:43"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row>
    <row r="143" spans="1:43" ht="15">
      <c r="A143" s="1"/>
      <c r="AH143" s="1"/>
      <c r="AI143" s="1"/>
      <c r="AJ143" s="1"/>
      <c r="AK143" s="1"/>
      <c r="AL143" s="1"/>
      <c r="AM143" s="1"/>
      <c r="AN143" s="1"/>
      <c r="AO143" s="1"/>
      <c r="AP143" s="1"/>
      <c r="AQ143" s="1"/>
    </row>
    <row r="144" spans="1:43" ht="15">
      <c r="A144" s="1"/>
      <c r="AH144" s="1"/>
      <c r="AI144" s="1"/>
      <c r="AJ144" s="1"/>
      <c r="AK144" s="1"/>
      <c r="AL144" s="1"/>
      <c r="AM144" s="1"/>
      <c r="AN144" s="1"/>
      <c r="AO144" s="1"/>
      <c r="AP144" s="1"/>
      <c r="AQ144" s="1"/>
    </row>
    <row r="145" spans="1:43" ht="15">
      <c r="A145" s="1"/>
      <c r="AH145" s="1"/>
      <c r="AI145" s="1"/>
      <c r="AJ145" s="1"/>
      <c r="AK145" s="1"/>
      <c r="AL145" s="1"/>
      <c r="AM145" s="1"/>
      <c r="AN145" s="1"/>
      <c r="AO145" s="1"/>
      <c r="AP145" s="1"/>
      <c r="AQ145" s="1"/>
    </row>
    <row r="146" spans="1:43" ht="15">
      <c r="A146" s="1"/>
      <c r="AH146" s="1"/>
      <c r="AI146" s="1"/>
      <c r="AJ146" s="1"/>
      <c r="AK146" s="1"/>
      <c r="AL146" s="1"/>
      <c r="AM146" s="1"/>
      <c r="AN146" s="1"/>
      <c r="AO146" s="1"/>
      <c r="AP146" s="1"/>
      <c r="AQ146" s="1"/>
    </row>
    <row r="147" spans="1:43" ht="15">
      <c r="A147" s="1"/>
      <c r="AH147" s="1"/>
      <c r="AI147" s="1"/>
      <c r="AJ147" s="1"/>
      <c r="AK147" s="1"/>
      <c r="AL147" s="1"/>
      <c r="AM147" s="1"/>
      <c r="AN147" s="1"/>
      <c r="AO147" s="1"/>
      <c r="AP147" s="1"/>
      <c r="AQ147" s="1"/>
    </row>
    <row r="148" spans="1:43" ht="15">
      <c r="A148" s="1"/>
      <c r="AH148" s="1"/>
      <c r="AI148" s="1"/>
      <c r="AJ148" s="1"/>
      <c r="AK148" s="1"/>
      <c r="AL148" s="1"/>
      <c r="AM148" s="1"/>
      <c r="AN148" s="1"/>
      <c r="AO148" s="1"/>
      <c r="AP148" s="1"/>
      <c r="AQ148" s="1"/>
    </row>
  </sheetData>
  <sheetProtection/>
  <mergeCells count="2">
    <mergeCell ref="B2:AM2"/>
    <mergeCell ref="B33:D33"/>
  </mergeCells>
  <hyperlinks>
    <hyperlink ref="B33:D33" location="'Step 4 Risk-calculation'!A1" display="click here for step 4"/>
  </hyperlinks>
  <printOptions/>
  <pageMargins left="0.7" right="0.7" top="0.787401575" bottom="0.787401575" header="0.3" footer="0.3"/>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A2:R33"/>
  <sheetViews>
    <sheetView zoomScalePageLayoutView="0" workbookViewId="0" topLeftCell="A1">
      <selection activeCell="B16" sqref="B16:L16"/>
    </sheetView>
  </sheetViews>
  <sheetFormatPr defaultColWidth="11.421875" defaultRowHeight="15"/>
  <cols>
    <col min="1" max="1" width="3.140625" style="0" customWidth="1"/>
  </cols>
  <sheetData>
    <row r="1" s="1" customFormat="1" ht="15"/>
    <row r="2" spans="1:18" ht="19.5" customHeight="1">
      <c r="A2" s="1"/>
      <c r="B2" s="94" t="s">
        <v>18</v>
      </c>
      <c r="C2" s="95"/>
      <c r="D2" s="95"/>
      <c r="E2" s="95"/>
      <c r="F2" s="95"/>
      <c r="G2" s="95"/>
      <c r="H2" s="95"/>
      <c r="I2" s="95"/>
      <c r="J2" s="95"/>
      <c r="K2" s="95"/>
      <c r="L2" s="95"/>
      <c r="M2" s="1"/>
      <c r="N2" s="1"/>
      <c r="O2" s="1"/>
      <c r="P2" s="1"/>
      <c r="Q2" s="1"/>
      <c r="R2" s="1"/>
    </row>
    <row r="3" spans="1:18" ht="15.75">
      <c r="A3" s="1"/>
      <c r="B3" s="7"/>
      <c r="C3" s="8"/>
      <c r="D3" s="8"/>
      <c r="E3" s="8"/>
      <c r="F3" s="8"/>
      <c r="G3" s="8"/>
      <c r="H3" s="8"/>
      <c r="I3" s="8"/>
      <c r="J3" s="8"/>
      <c r="K3" s="8"/>
      <c r="L3" s="8"/>
      <c r="M3" s="1"/>
      <c r="N3" s="1"/>
      <c r="O3" s="1"/>
      <c r="P3" s="1"/>
      <c r="Q3" s="1"/>
      <c r="R3" s="1"/>
    </row>
    <row r="4" spans="1:18" ht="24.75" customHeight="1">
      <c r="A4" s="1"/>
      <c r="B4" s="92" t="s">
        <v>17</v>
      </c>
      <c r="C4" s="93"/>
      <c r="D4" s="93"/>
      <c r="E4" s="93"/>
      <c r="F4" s="93"/>
      <c r="G4" s="93"/>
      <c r="H4" s="93"/>
      <c r="I4" s="93"/>
      <c r="J4" s="93"/>
      <c r="K4" s="93"/>
      <c r="L4" s="93"/>
      <c r="M4" s="1"/>
      <c r="N4" s="1"/>
      <c r="O4" s="1"/>
      <c r="P4" s="1"/>
      <c r="Q4" s="1"/>
      <c r="R4" s="1"/>
    </row>
    <row r="5" spans="1:18" ht="24.75" customHeight="1">
      <c r="A5" s="1"/>
      <c r="B5" s="92" t="s">
        <v>19</v>
      </c>
      <c r="C5" s="93"/>
      <c r="D5" s="93"/>
      <c r="E5" s="93"/>
      <c r="F5" s="93"/>
      <c r="G5" s="93"/>
      <c r="H5" s="93"/>
      <c r="I5" s="93"/>
      <c r="J5" s="93"/>
      <c r="K5" s="93"/>
      <c r="L5" s="93"/>
      <c r="M5" s="1"/>
      <c r="N5" s="1"/>
      <c r="O5" s="1"/>
      <c r="P5" s="1"/>
      <c r="Q5" s="1"/>
      <c r="R5" s="1"/>
    </row>
    <row r="6" spans="1:18" s="5" customFormat="1" ht="24.75" customHeight="1">
      <c r="A6" s="3"/>
      <c r="B6" s="92" t="s">
        <v>15</v>
      </c>
      <c r="C6" s="93"/>
      <c r="D6" s="93"/>
      <c r="E6" s="93"/>
      <c r="F6" s="93"/>
      <c r="G6" s="93"/>
      <c r="H6" s="93"/>
      <c r="I6" s="93"/>
      <c r="J6" s="93"/>
      <c r="K6" s="93"/>
      <c r="L6" s="93"/>
      <c r="M6" s="3"/>
      <c r="N6" s="3"/>
      <c r="O6" s="3"/>
      <c r="P6" s="3"/>
      <c r="Q6" s="3"/>
      <c r="R6" s="3"/>
    </row>
    <row r="7" spans="1:18" s="5" customFormat="1" ht="24.75" customHeight="1">
      <c r="A7" s="3"/>
      <c r="B7" s="92" t="s">
        <v>16</v>
      </c>
      <c r="C7" s="93"/>
      <c r="D7" s="93"/>
      <c r="E7" s="93"/>
      <c r="F7" s="93"/>
      <c r="G7" s="93"/>
      <c r="H7" s="93"/>
      <c r="I7" s="93"/>
      <c r="J7" s="93"/>
      <c r="K7" s="93"/>
      <c r="L7" s="93"/>
      <c r="M7" s="3"/>
      <c r="N7" s="3"/>
      <c r="O7" s="3"/>
      <c r="P7" s="3"/>
      <c r="Q7" s="3"/>
      <c r="R7" s="3"/>
    </row>
    <row r="8" spans="1:18" s="5" customFormat="1" ht="24.75" customHeight="1">
      <c r="A8" s="3"/>
      <c r="B8" s="92" t="s">
        <v>20</v>
      </c>
      <c r="C8" s="93"/>
      <c r="D8" s="93"/>
      <c r="E8" s="93"/>
      <c r="F8" s="93"/>
      <c r="G8" s="93"/>
      <c r="H8" s="93"/>
      <c r="I8" s="93"/>
      <c r="J8" s="93"/>
      <c r="K8" s="93"/>
      <c r="L8" s="93"/>
      <c r="M8" s="3"/>
      <c r="N8" s="3"/>
      <c r="O8" s="3"/>
      <c r="P8" s="3"/>
      <c r="Q8" s="3"/>
      <c r="R8" s="3"/>
    </row>
    <row r="9" spans="1:18" s="5" customFormat="1" ht="24.75" customHeight="1">
      <c r="A9" s="3"/>
      <c r="B9" s="92" t="s">
        <v>22</v>
      </c>
      <c r="C9" s="93"/>
      <c r="D9" s="93"/>
      <c r="E9" s="93"/>
      <c r="F9" s="93"/>
      <c r="G9" s="93"/>
      <c r="H9" s="93"/>
      <c r="I9" s="93"/>
      <c r="J9" s="93"/>
      <c r="K9" s="93"/>
      <c r="L9" s="93"/>
      <c r="M9" s="3"/>
      <c r="N9" s="3"/>
      <c r="O9" s="3"/>
      <c r="P9" s="3"/>
      <c r="Q9" s="3"/>
      <c r="R9" s="3"/>
    </row>
    <row r="10" spans="1:18" s="5" customFormat="1" ht="24.75" customHeight="1">
      <c r="A10" s="3"/>
      <c r="B10" s="92" t="s">
        <v>21</v>
      </c>
      <c r="C10" s="93"/>
      <c r="D10" s="93"/>
      <c r="E10" s="93"/>
      <c r="F10" s="93"/>
      <c r="G10" s="93"/>
      <c r="H10" s="93"/>
      <c r="I10" s="93"/>
      <c r="J10" s="93"/>
      <c r="K10" s="93"/>
      <c r="L10" s="93"/>
      <c r="M10" s="3"/>
      <c r="N10" s="3"/>
      <c r="O10" s="3"/>
      <c r="P10" s="3"/>
      <c r="Q10" s="3"/>
      <c r="R10" s="3"/>
    </row>
    <row r="11" spans="1:18" s="5" customFormat="1" ht="24.75" customHeight="1">
      <c r="A11" s="3"/>
      <c r="B11" s="92" t="s">
        <v>23</v>
      </c>
      <c r="C11" s="93"/>
      <c r="D11" s="93"/>
      <c r="E11" s="93"/>
      <c r="F11" s="93"/>
      <c r="G11" s="93"/>
      <c r="H11" s="93"/>
      <c r="I11" s="93"/>
      <c r="J11" s="93"/>
      <c r="K11" s="93"/>
      <c r="L11" s="93"/>
      <c r="M11" s="3"/>
      <c r="N11" s="3"/>
      <c r="O11" s="3"/>
      <c r="P11" s="3"/>
      <c r="Q11" s="3"/>
      <c r="R11" s="3"/>
    </row>
    <row r="12" spans="1:18" s="5" customFormat="1" ht="24.75" customHeight="1">
      <c r="A12" s="3"/>
      <c r="B12" s="92" t="s">
        <v>24</v>
      </c>
      <c r="C12" s="93"/>
      <c r="D12" s="93"/>
      <c r="E12" s="93"/>
      <c r="F12" s="93"/>
      <c r="G12" s="93"/>
      <c r="H12" s="93"/>
      <c r="I12" s="93"/>
      <c r="J12" s="93"/>
      <c r="K12" s="93"/>
      <c r="L12" s="93"/>
      <c r="M12" s="3"/>
      <c r="N12" s="3"/>
      <c r="O12" s="3"/>
      <c r="P12" s="3"/>
      <c r="Q12" s="3"/>
      <c r="R12" s="3"/>
    </row>
    <row r="13" spans="1:18" s="5" customFormat="1" ht="24.75" customHeight="1">
      <c r="A13" s="3"/>
      <c r="B13" s="92" t="s">
        <v>25</v>
      </c>
      <c r="C13" s="93"/>
      <c r="D13" s="93"/>
      <c r="E13" s="93"/>
      <c r="F13" s="93"/>
      <c r="G13" s="93"/>
      <c r="H13" s="93"/>
      <c r="I13" s="93"/>
      <c r="J13" s="93"/>
      <c r="K13" s="93"/>
      <c r="L13" s="93"/>
      <c r="M13" s="3"/>
      <c r="N13" s="3"/>
      <c r="O13" s="3"/>
      <c r="P13" s="3"/>
      <c r="Q13" s="3"/>
      <c r="R13" s="3"/>
    </row>
    <row r="14" spans="1:18" s="5" customFormat="1" ht="24.75" customHeight="1">
      <c r="A14" s="3"/>
      <c r="B14" s="92" t="s">
        <v>26</v>
      </c>
      <c r="C14" s="93"/>
      <c r="D14" s="93"/>
      <c r="E14" s="93"/>
      <c r="F14" s="93"/>
      <c r="G14" s="93"/>
      <c r="H14" s="93"/>
      <c r="I14" s="93"/>
      <c r="J14" s="93"/>
      <c r="K14" s="93"/>
      <c r="L14" s="93"/>
      <c r="M14" s="3"/>
      <c r="N14" s="3"/>
      <c r="O14" s="3"/>
      <c r="P14" s="3"/>
      <c r="Q14" s="3"/>
      <c r="R14" s="3"/>
    </row>
    <row r="15" spans="1:18" s="5" customFormat="1" ht="24.75" customHeight="1">
      <c r="A15" s="3"/>
      <c r="B15" s="92" t="s">
        <v>27</v>
      </c>
      <c r="C15" s="93"/>
      <c r="D15" s="93"/>
      <c r="E15" s="93"/>
      <c r="F15" s="93"/>
      <c r="G15" s="93"/>
      <c r="H15" s="93"/>
      <c r="I15" s="93"/>
      <c r="J15" s="93"/>
      <c r="K15" s="93"/>
      <c r="L15" s="93"/>
      <c r="M15" s="3"/>
      <c r="N15" s="3"/>
      <c r="O15" s="3"/>
      <c r="P15" s="3"/>
      <c r="Q15" s="3"/>
      <c r="R15" s="3"/>
    </row>
    <row r="16" spans="1:18" s="5" customFormat="1" ht="24.75" customHeight="1">
      <c r="A16" s="3"/>
      <c r="B16" s="92" t="s">
        <v>28</v>
      </c>
      <c r="C16" s="93"/>
      <c r="D16" s="93"/>
      <c r="E16" s="93"/>
      <c r="F16" s="93"/>
      <c r="G16" s="93"/>
      <c r="H16" s="93"/>
      <c r="I16" s="93"/>
      <c r="J16" s="93"/>
      <c r="K16" s="93"/>
      <c r="L16" s="93"/>
      <c r="M16" s="3"/>
      <c r="N16" s="3"/>
      <c r="O16" s="3"/>
      <c r="P16" s="3"/>
      <c r="Q16" s="3"/>
      <c r="R16" s="3"/>
    </row>
    <row r="17" spans="1:18" s="5" customFormat="1" ht="24.75" customHeight="1">
      <c r="A17" s="3"/>
      <c r="B17" s="92" t="s">
        <v>29</v>
      </c>
      <c r="C17" s="93"/>
      <c r="D17" s="93"/>
      <c r="E17" s="93"/>
      <c r="F17" s="93"/>
      <c r="G17" s="93"/>
      <c r="H17" s="93"/>
      <c r="I17" s="93"/>
      <c r="J17" s="93"/>
      <c r="K17" s="93"/>
      <c r="L17" s="93"/>
      <c r="M17" s="3"/>
      <c r="N17" s="3"/>
      <c r="O17" s="3"/>
      <c r="P17" s="3"/>
      <c r="Q17" s="3"/>
      <c r="R17" s="3"/>
    </row>
    <row r="18" spans="1:18" s="5" customFormat="1" ht="24.75" customHeight="1">
      <c r="A18" s="3"/>
      <c r="B18" s="92" t="s">
        <v>30</v>
      </c>
      <c r="C18" s="93"/>
      <c r="D18" s="93"/>
      <c r="E18" s="93"/>
      <c r="F18" s="93"/>
      <c r="G18" s="93"/>
      <c r="H18" s="93"/>
      <c r="I18" s="93"/>
      <c r="J18" s="93"/>
      <c r="K18" s="93"/>
      <c r="L18" s="93"/>
      <c r="M18" s="3"/>
      <c r="N18" s="3"/>
      <c r="O18" s="3"/>
      <c r="P18" s="3"/>
      <c r="Q18" s="3"/>
      <c r="R18" s="3"/>
    </row>
    <row r="19" spans="1:18" s="5" customFormat="1" ht="24.75" customHeight="1">
      <c r="A19" s="3"/>
      <c r="B19" s="92" t="s">
        <v>31</v>
      </c>
      <c r="C19" s="93"/>
      <c r="D19" s="93"/>
      <c r="E19" s="93"/>
      <c r="F19" s="93"/>
      <c r="G19" s="93"/>
      <c r="H19" s="93"/>
      <c r="I19" s="93"/>
      <c r="J19" s="93"/>
      <c r="K19" s="93"/>
      <c r="L19" s="93"/>
      <c r="M19" s="3"/>
      <c r="N19" s="3"/>
      <c r="O19" s="3"/>
      <c r="P19" s="3"/>
      <c r="Q19" s="3"/>
      <c r="R19" s="3"/>
    </row>
    <row r="20" spans="1:18" s="5" customFormat="1" ht="24.75" customHeight="1">
      <c r="A20" s="3"/>
      <c r="B20" s="92" t="s">
        <v>32</v>
      </c>
      <c r="C20" s="93"/>
      <c r="D20" s="93"/>
      <c r="E20" s="93"/>
      <c r="F20" s="93"/>
      <c r="G20" s="93"/>
      <c r="H20" s="93"/>
      <c r="I20" s="93"/>
      <c r="J20" s="93"/>
      <c r="K20" s="93"/>
      <c r="L20" s="93"/>
      <c r="M20" s="3"/>
      <c r="N20" s="3"/>
      <c r="O20" s="3"/>
      <c r="P20" s="3"/>
      <c r="Q20" s="3"/>
      <c r="R20" s="3"/>
    </row>
    <row r="21" spans="1:18" s="5" customFormat="1" ht="24.75" customHeight="1">
      <c r="A21" s="3"/>
      <c r="B21" s="92" t="s">
        <v>33</v>
      </c>
      <c r="C21" s="93"/>
      <c r="D21" s="93"/>
      <c r="E21" s="93"/>
      <c r="F21" s="93"/>
      <c r="G21" s="93"/>
      <c r="H21" s="93"/>
      <c r="I21" s="93"/>
      <c r="J21" s="93"/>
      <c r="K21" s="93"/>
      <c r="L21" s="93"/>
      <c r="M21" s="3"/>
      <c r="N21" s="3"/>
      <c r="O21" s="3"/>
      <c r="P21" s="3"/>
      <c r="Q21" s="3"/>
      <c r="R21" s="3"/>
    </row>
    <row r="22" spans="1:18" s="5" customFormat="1" ht="24.75" customHeight="1">
      <c r="A22" s="3"/>
      <c r="B22" s="92" t="s">
        <v>34</v>
      </c>
      <c r="C22" s="93"/>
      <c r="D22" s="93"/>
      <c r="E22" s="93"/>
      <c r="F22" s="93"/>
      <c r="G22" s="93"/>
      <c r="H22" s="93"/>
      <c r="I22" s="93"/>
      <c r="J22" s="93"/>
      <c r="K22" s="93"/>
      <c r="L22" s="93"/>
      <c r="M22" s="3"/>
      <c r="N22" s="3"/>
      <c r="O22" s="3"/>
      <c r="P22" s="3"/>
      <c r="Q22" s="3"/>
      <c r="R22" s="3"/>
    </row>
    <row r="23" spans="1:18" ht="15">
      <c r="A23" s="1"/>
      <c r="B23" s="1"/>
      <c r="C23" s="1"/>
      <c r="D23" s="1"/>
      <c r="E23" s="1"/>
      <c r="F23" s="1"/>
      <c r="G23" s="1"/>
      <c r="H23" s="1"/>
      <c r="I23" s="1"/>
      <c r="J23" s="1"/>
      <c r="K23" s="1"/>
      <c r="L23" s="1"/>
      <c r="M23" s="1"/>
      <c r="N23" s="1"/>
      <c r="O23" s="1"/>
      <c r="P23" s="1"/>
      <c r="Q23" s="1"/>
      <c r="R23" s="1"/>
    </row>
    <row r="24" spans="1:18" ht="15">
      <c r="A24" s="1"/>
      <c r="B24" s="1"/>
      <c r="C24" s="1"/>
      <c r="D24" s="1"/>
      <c r="E24" s="1"/>
      <c r="F24" s="1"/>
      <c r="G24" s="1"/>
      <c r="H24" s="1"/>
      <c r="I24" s="1"/>
      <c r="J24" s="1"/>
      <c r="K24" s="1"/>
      <c r="L24" s="1"/>
      <c r="M24" s="1"/>
      <c r="N24" s="1"/>
      <c r="O24" s="1"/>
      <c r="P24" s="1"/>
      <c r="Q24" s="1"/>
      <c r="R24" s="1"/>
    </row>
    <row r="25" spans="1:18" ht="15">
      <c r="A25" s="1"/>
      <c r="B25" s="1"/>
      <c r="C25" s="1"/>
      <c r="D25" s="1"/>
      <c r="E25" s="1"/>
      <c r="F25" s="1"/>
      <c r="G25" s="1"/>
      <c r="H25" s="1"/>
      <c r="I25" s="1"/>
      <c r="J25" s="1"/>
      <c r="K25" s="1"/>
      <c r="L25" s="1"/>
      <c r="M25" s="1"/>
      <c r="N25" s="1"/>
      <c r="O25" s="1"/>
      <c r="P25" s="1"/>
      <c r="Q25" s="1"/>
      <c r="R25" s="1"/>
    </row>
    <row r="26" spans="1:18" ht="15">
      <c r="A26" s="1"/>
      <c r="B26" s="1"/>
      <c r="C26" s="1"/>
      <c r="D26" s="1"/>
      <c r="E26" s="1"/>
      <c r="F26" s="1"/>
      <c r="G26" s="1"/>
      <c r="H26" s="1"/>
      <c r="I26" s="1"/>
      <c r="J26" s="1"/>
      <c r="K26" s="1"/>
      <c r="L26" s="1"/>
      <c r="M26" s="1"/>
      <c r="N26" s="1"/>
      <c r="O26" s="1"/>
      <c r="P26" s="1"/>
      <c r="Q26" s="1"/>
      <c r="R26" s="1"/>
    </row>
    <row r="27" spans="1:18" ht="15">
      <c r="A27" s="1"/>
      <c r="B27" s="1"/>
      <c r="C27" s="1"/>
      <c r="D27" s="1"/>
      <c r="E27" s="1"/>
      <c r="F27" s="1"/>
      <c r="G27" s="1"/>
      <c r="H27" s="1"/>
      <c r="I27" s="1"/>
      <c r="J27" s="1"/>
      <c r="K27" s="1"/>
      <c r="L27" s="1"/>
      <c r="M27" s="1"/>
      <c r="N27" s="1"/>
      <c r="O27" s="1"/>
      <c r="P27" s="1"/>
      <c r="Q27" s="1"/>
      <c r="R27" s="1"/>
    </row>
    <row r="28" spans="1:18" ht="15">
      <c r="A28" s="1"/>
      <c r="B28" s="1"/>
      <c r="C28" s="1"/>
      <c r="D28" s="1"/>
      <c r="E28" s="1"/>
      <c r="F28" s="1"/>
      <c r="G28" s="1"/>
      <c r="H28" s="1"/>
      <c r="I28" s="1"/>
      <c r="J28" s="1"/>
      <c r="K28" s="1"/>
      <c r="L28" s="1"/>
      <c r="M28" s="1"/>
      <c r="N28" s="1"/>
      <c r="O28" s="1"/>
      <c r="P28" s="1"/>
      <c r="Q28" s="1"/>
      <c r="R28" s="1"/>
    </row>
    <row r="29" spans="1:18" ht="15">
      <c r="A29" s="1"/>
      <c r="B29" s="1"/>
      <c r="C29" s="1"/>
      <c r="D29" s="1"/>
      <c r="E29" s="1"/>
      <c r="F29" s="1"/>
      <c r="G29" s="1"/>
      <c r="H29" s="1"/>
      <c r="I29" s="1"/>
      <c r="J29" s="1"/>
      <c r="K29" s="1"/>
      <c r="L29" s="1"/>
      <c r="M29" s="1"/>
      <c r="N29" s="1"/>
      <c r="O29" s="1"/>
      <c r="P29" s="1"/>
      <c r="Q29" s="1"/>
      <c r="R29" s="1"/>
    </row>
    <row r="30" spans="1:18" ht="15">
      <c r="A30" s="1"/>
      <c r="B30" s="1"/>
      <c r="C30" s="1"/>
      <c r="D30" s="1"/>
      <c r="E30" s="1"/>
      <c r="F30" s="1"/>
      <c r="G30" s="1"/>
      <c r="H30" s="1"/>
      <c r="I30" s="1"/>
      <c r="J30" s="1"/>
      <c r="K30" s="1"/>
      <c r="L30" s="1"/>
      <c r="M30" s="1"/>
      <c r="N30" s="1"/>
      <c r="O30" s="1"/>
      <c r="P30" s="1"/>
      <c r="Q30" s="1"/>
      <c r="R30" s="1"/>
    </row>
    <row r="31" spans="1:18" ht="15">
      <c r="A31" s="1"/>
      <c r="B31" s="1"/>
      <c r="C31" s="1"/>
      <c r="D31" s="1"/>
      <c r="E31" s="1"/>
      <c r="F31" s="1"/>
      <c r="G31" s="1"/>
      <c r="H31" s="1"/>
      <c r="I31" s="1"/>
      <c r="J31" s="1"/>
      <c r="K31" s="1"/>
      <c r="L31" s="1"/>
      <c r="M31" s="1"/>
      <c r="N31" s="1"/>
      <c r="O31" s="1"/>
      <c r="P31" s="1"/>
      <c r="Q31" s="1"/>
      <c r="R31" s="1"/>
    </row>
    <row r="32" spans="1:18" ht="15">
      <c r="A32" s="1"/>
      <c r="B32" s="1"/>
      <c r="C32" s="1"/>
      <c r="D32" s="1"/>
      <c r="E32" s="1"/>
      <c r="F32" s="1"/>
      <c r="G32" s="1"/>
      <c r="H32" s="1"/>
      <c r="I32" s="1"/>
      <c r="J32" s="1"/>
      <c r="K32" s="1"/>
      <c r="L32" s="1"/>
      <c r="M32" s="1"/>
      <c r="N32" s="1"/>
      <c r="O32" s="1"/>
      <c r="P32" s="1"/>
      <c r="Q32" s="1"/>
      <c r="R32" s="1"/>
    </row>
    <row r="33" spans="1:18" ht="15">
      <c r="A33" s="1"/>
      <c r="B33" s="1"/>
      <c r="C33" s="1"/>
      <c r="D33" s="1"/>
      <c r="E33" s="1"/>
      <c r="F33" s="1"/>
      <c r="G33" s="1"/>
      <c r="H33" s="1"/>
      <c r="I33" s="1"/>
      <c r="J33" s="1"/>
      <c r="K33" s="1"/>
      <c r="L33" s="1"/>
      <c r="M33" s="1"/>
      <c r="N33" s="1"/>
      <c r="O33" s="1"/>
      <c r="P33" s="1"/>
      <c r="Q33" s="1"/>
      <c r="R33" s="1"/>
    </row>
  </sheetData>
  <sheetProtection/>
  <mergeCells count="20">
    <mergeCell ref="B22:L22"/>
    <mergeCell ref="B19:L19"/>
    <mergeCell ref="B20:L20"/>
    <mergeCell ref="B21:L21"/>
    <mergeCell ref="B6:L6"/>
    <mergeCell ref="B7:L7"/>
    <mergeCell ref="B15:L15"/>
    <mergeCell ref="B16:L16"/>
    <mergeCell ref="B17:L17"/>
    <mergeCell ref="B18:L18"/>
    <mergeCell ref="B11:L11"/>
    <mergeCell ref="B12:L12"/>
    <mergeCell ref="B13:L13"/>
    <mergeCell ref="B14:L14"/>
    <mergeCell ref="B2:L2"/>
    <mergeCell ref="B8:L8"/>
    <mergeCell ref="B9:L9"/>
    <mergeCell ref="B10:L10"/>
    <mergeCell ref="B4:L4"/>
    <mergeCell ref="B5:L5"/>
  </mergeCells>
  <printOptions/>
  <pageMargins left="0.7" right="0.7" top="0.787401575" bottom="0.7874015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2:AW36"/>
  <sheetViews>
    <sheetView zoomScalePageLayoutView="0" workbookViewId="0" topLeftCell="A1">
      <selection activeCell="A2" sqref="A2:IV2"/>
    </sheetView>
  </sheetViews>
  <sheetFormatPr defaultColWidth="11.421875" defaultRowHeight="15"/>
  <cols>
    <col min="1" max="1" width="11.421875" style="120" customWidth="1"/>
    <col min="2" max="2" width="29.8515625" style="120" customWidth="1"/>
    <col min="3" max="3" width="14.8515625" style="120" customWidth="1"/>
    <col min="4" max="49" width="11.421875" style="120" customWidth="1"/>
  </cols>
  <sheetData>
    <row r="1" s="120" customFormat="1" ht="15"/>
    <row r="2" spans="2:13" ht="15.75">
      <c r="B2" s="135" t="s">
        <v>82</v>
      </c>
      <c r="C2" s="136"/>
      <c r="D2" s="136"/>
      <c r="E2" s="136"/>
      <c r="F2" s="136"/>
      <c r="G2" s="136"/>
      <c r="H2" s="136"/>
      <c r="I2" s="137"/>
      <c r="J2" s="137"/>
      <c r="K2" s="137"/>
      <c r="L2" s="137"/>
      <c r="M2" s="121"/>
    </row>
    <row r="3" spans="2:13" ht="30">
      <c r="B3" s="122" t="s">
        <v>51</v>
      </c>
      <c r="C3" s="122" t="s">
        <v>12</v>
      </c>
      <c r="D3" s="122" t="s">
        <v>52</v>
      </c>
      <c r="E3" s="122" t="s">
        <v>53</v>
      </c>
      <c r="F3" s="122" t="s">
        <v>54</v>
      </c>
      <c r="G3" s="122" t="s">
        <v>55</v>
      </c>
      <c r="H3" s="122" t="s">
        <v>56</v>
      </c>
      <c r="I3" s="137"/>
      <c r="J3" s="137"/>
      <c r="K3" s="137"/>
      <c r="L3" s="137"/>
      <c r="M3" s="121"/>
    </row>
    <row r="4" spans="2:13" ht="15">
      <c r="B4" s="131" t="s">
        <v>57</v>
      </c>
      <c r="C4" s="131" t="s">
        <v>7</v>
      </c>
      <c r="D4" s="123" t="s">
        <v>4</v>
      </c>
      <c r="E4" s="124">
        <v>0.53</v>
      </c>
      <c r="F4" s="132">
        <v>154</v>
      </c>
      <c r="G4" s="139" t="s">
        <v>58</v>
      </c>
      <c r="H4" s="130" t="s">
        <v>67</v>
      </c>
      <c r="I4" s="137"/>
      <c r="J4" s="137"/>
      <c r="K4" s="137"/>
      <c r="L4" s="137"/>
      <c r="M4" s="121"/>
    </row>
    <row r="5" spans="2:13" ht="15">
      <c r="B5" s="131"/>
      <c r="C5" s="131"/>
      <c r="D5" s="123" t="s">
        <v>5</v>
      </c>
      <c r="E5" s="124">
        <v>0.2</v>
      </c>
      <c r="F5" s="132"/>
      <c r="G5" s="139"/>
      <c r="H5" s="131"/>
      <c r="I5" s="138"/>
      <c r="J5" s="138"/>
      <c r="K5" s="138"/>
      <c r="L5" s="138"/>
      <c r="M5" s="121"/>
    </row>
    <row r="6" spans="2:13" ht="15">
      <c r="B6" s="131" t="s">
        <v>59</v>
      </c>
      <c r="C6" s="131" t="s">
        <v>8</v>
      </c>
      <c r="D6" s="123" t="s">
        <v>4</v>
      </c>
      <c r="E6" s="124">
        <v>0.39</v>
      </c>
      <c r="F6" s="132">
        <v>366</v>
      </c>
      <c r="G6" s="139" t="s">
        <v>60</v>
      </c>
      <c r="H6" s="130" t="s">
        <v>68</v>
      </c>
      <c r="I6" s="137"/>
      <c r="J6" s="137"/>
      <c r="K6" s="137"/>
      <c r="L6" s="137"/>
      <c r="M6" s="121"/>
    </row>
    <row r="7" spans="2:13" ht="15">
      <c r="B7" s="131"/>
      <c r="C7" s="131"/>
      <c r="D7" s="123" t="s">
        <v>5</v>
      </c>
      <c r="E7" s="124">
        <v>0.19</v>
      </c>
      <c r="F7" s="132"/>
      <c r="G7" s="132"/>
      <c r="H7" s="131"/>
      <c r="I7" s="137"/>
      <c r="J7" s="137"/>
      <c r="K7" s="137"/>
      <c r="L7" s="137"/>
      <c r="M7" s="121"/>
    </row>
    <row r="8" spans="2:13" ht="15">
      <c r="B8" s="131"/>
      <c r="C8" s="131" t="s">
        <v>6</v>
      </c>
      <c r="D8" s="123" t="s">
        <v>4</v>
      </c>
      <c r="E8" s="124">
        <v>0.65</v>
      </c>
      <c r="F8" s="132">
        <v>204</v>
      </c>
      <c r="G8" s="132"/>
      <c r="H8" s="131"/>
      <c r="I8" s="137"/>
      <c r="J8" s="137"/>
      <c r="K8" s="137"/>
      <c r="L8" s="137"/>
      <c r="M8" s="121"/>
    </row>
    <row r="9" spans="2:13" ht="15">
      <c r="B9" s="131"/>
      <c r="C9" s="131"/>
      <c r="D9" s="123" t="s">
        <v>5</v>
      </c>
      <c r="E9" s="124">
        <v>0.07</v>
      </c>
      <c r="F9" s="132"/>
      <c r="G9" s="132"/>
      <c r="H9" s="131"/>
      <c r="I9" s="137"/>
      <c r="J9" s="137"/>
      <c r="K9" s="137"/>
      <c r="L9" s="137"/>
      <c r="M9" s="121"/>
    </row>
    <row r="10" spans="2:13" ht="15">
      <c r="B10" s="131"/>
      <c r="C10" s="131" t="s">
        <v>7</v>
      </c>
      <c r="D10" s="123" t="s">
        <v>4</v>
      </c>
      <c r="E10" s="124">
        <v>0.65</v>
      </c>
      <c r="F10" s="132">
        <v>186</v>
      </c>
      <c r="G10" s="132"/>
      <c r="H10" s="131"/>
      <c r="I10" s="121"/>
      <c r="J10" s="121"/>
      <c r="K10" s="121"/>
      <c r="L10" s="121"/>
      <c r="M10" s="121"/>
    </row>
    <row r="11" spans="2:8" ht="15">
      <c r="B11" s="131"/>
      <c r="C11" s="131"/>
      <c r="D11" s="123" t="s">
        <v>5</v>
      </c>
      <c r="E11" s="124">
        <v>0.13</v>
      </c>
      <c r="F11" s="132"/>
      <c r="G11" s="132"/>
      <c r="H11" s="131"/>
    </row>
    <row r="12" spans="2:8" ht="15">
      <c r="B12" s="131" t="s">
        <v>61</v>
      </c>
      <c r="C12" s="131" t="s">
        <v>8</v>
      </c>
      <c r="D12" s="123" t="s">
        <v>4</v>
      </c>
      <c r="E12" s="124">
        <v>0.44</v>
      </c>
      <c r="F12" s="132">
        <v>11688</v>
      </c>
      <c r="G12" s="139" t="s">
        <v>62</v>
      </c>
      <c r="H12" s="130" t="s">
        <v>69</v>
      </c>
    </row>
    <row r="13" spans="2:8" ht="15">
      <c r="B13" s="131"/>
      <c r="C13" s="131"/>
      <c r="D13" s="123" t="s">
        <v>5</v>
      </c>
      <c r="E13" s="124">
        <v>0.18</v>
      </c>
      <c r="F13" s="132"/>
      <c r="G13" s="132"/>
      <c r="H13" s="131"/>
    </row>
    <row r="14" spans="2:8" ht="15">
      <c r="B14" s="131"/>
      <c r="C14" s="131" t="s">
        <v>6</v>
      </c>
      <c r="D14" s="123" t="s">
        <v>4</v>
      </c>
      <c r="E14" s="124">
        <v>0.69</v>
      </c>
      <c r="F14" s="132"/>
      <c r="G14" s="132"/>
      <c r="H14" s="131"/>
    </row>
    <row r="15" spans="2:8" ht="15">
      <c r="B15" s="131"/>
      <c r="C15" s="131"/>
      <c r="D15" s="123" t="s">
        <v>5</v>
      </c>
      <c r="E15" s="124">
        <v>0.09</v>
      </c>
      <c r="F15" s="132"/>
      <c r="G15" s="132"/>
      <c r="H15" s="131"/>
    </row>
    <row r="16" spans="2:8" ht="15">
      <c r="B16" s="131"/>
      <c r="C16" s="131" t="s">
        <v>7</v>
      </c>
      <c r="D16" s="123" t="s">
        <v>4</v>
      </c>
      <c r="E16" s="124">
        <v>0.6</v>
      </c>
      <c r="F16" s="132"/>
      <c r="G16" s="132"/>
      <c r="H16" s="131"/>
    </row>
    <row r="17" spans="2:8" ht="15">
      <c r="B17" s="131"/>
      <c r="C17" s="131"/>
      <c r="D17" s="123" t="s">
        <v>5</v>
      </c>
      <c r="E17" s="124">
        <v>0.2</v>
      </c>
      <c r="F17" s="132"/>
      <c r="G17" s="132"/>
      <c r="H17" s="131"/>
    </row>
    <row r="18" spans="2:8" ht="15">
      <c r="B18" s="131" t="s">
        <v>63</v>
      </c>
      <c r="C18" s="125" t="s">
        <v>8</v>
      </c>
      <c r="D18" s="123" t="s">
        <v>4</v>
      </c>
      <c r="E18" s="124">
        <v>0.4</v>
      </c>
      <c r="F18" s="132">
        <v>103</v>
      </c>
      <c r="G18" s="139" t="s">
        <v>64</v>
      </c>
      <c r="H18" s="130" t="s">
        <v>70</v>
      </c>
    </row>
    <row r="19" spans="2:8" ht="15">
      <c r="B19" s="131"/>
      <c r="C19" s="125" t="s">
        <v>6</v>
      </c>
      <c r="D19" s="123" t="s">
        <v>4</v>
      </c>
      <c r="E19" s="124">
        <v>0.63</v>
      </c>
      <c r="F19" s="132"/>
      <c r="G19" s="139"/>
      <c r="H19" s="131"/>
    </row>
    <row r="20" spans="2:8" ht="15">
      <c r="B20" s="131"/>
      <c r="C20" s="125" t="s">
        <v>65</v>
      </c>
      <c r="D20" s="123" t="s">
        <v>4</v>
      </c>
      <c r="E20" s="124">
        <v>0.62</v>
      </c>
      <c r="F20" s="132"/>
      <c r="G20" s="139"/>
      <c r="H20" s="131"/>
    </row>
    <row r="23" spans="2:12" ht="15.75">
      <c r="B23" s="133" t="s">
        <v>18</v>
      </c>
      <c r="C23" s="134"/>
      <c r="D23" s="134"/>
      <c r="E23" s="134"/>
      <c r="F23" s="134"/>
      <c r="G23" s="134"/>
      <c r="H23" s="134"/>
      <c r="I23" s="134"/>
      <c r="J23" s="134"/>
      <c r="K23" s="134"/>
      <c r="L23" s="134"/>
    </row>
    <row r="24" spans="2:12" ht="15.75">
      <c r="B24" s="126"/>
      <c r="C24" s="127"/>
      <c r="D24" s="127"/>
      <c r="E24" s="127"/>
      <c r="F24" s="127"/>
      <c r="G24" s="127"/>
      <c r="H24" s="127"/>
      <c r="I24" s="127"/>
      <c r="J24" s="127"/>
      <c r="K24" s="127"/>
      <c r="L24" s="127"/>
    </row>
    <row r="25" spans="1:49" s="119" customFormat="1" ht="27" customHeight="1">
      <c r="A25" s="129"/>
      <c r="B25" s="114" t="s">
        <v>17</v>
      </c>
      <c r="C25" s="115"/>
      <c r="D25" s="115"/>
      <c r="E25" s="115"/>
      <c r="F25" s="115"/>
      <c r="G25" s="115"/>
      <c r="H25" s="115"/>
      <c r="I25" s="115"/>
      <c r="J25" s="115"/>
      <c r="K25" s="115"/>
      <c r="L25" s="115"/>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row>
    <row r="26" spans="1:49" s="119" customFormat="1" ht="27" customHeight="1">
      <c r="A26" s="129"/>
      <c r="B26" s="114" t="s">
        <v>19</v>
      </c>
      <c r="C26" s="115"/>
      <c r="D26" s="115"/>
      <c r="E26" s="115"/>
      <c r="F26" s="115"/>
      <c r="G26" s="115"/>
      <c r="H26" s="115"/>
      <c r="I26" s="115"/>
      <c r="J26" s="115"/>
      <c r="K26" s="115"/>
      <c r="L26" s="115"/>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row>
    <row r="27" spans="1:49" s="119" customFormat="1" ht="27" customHeight="1">
      <c r="A27" s="129"/>
      <c r="B27" s="114" t="s">
        <v>15</v>
      </c>
      <c r="C27" s="115"/>
      <c r="D27" s="115"/>
      <c r="E27" s="115"/>
      <c r="F27" s="115"/>
      <c r="G27" s="115"/>
      <c r="H27" s="115"/>
      <c r="I27" s="115"/>
      <c r="J27" s="115"/>
      <c r="K27" s="115"/>
      <c r="L27" s="115"/>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row>
    <row r="28" spans="1:49" s="119" customFormat="1" ht="27" customHeight="1">
      <c r="A28" s="129"/>
      <c r="B28" s="114" t="s">
        <v>16</v>
      </c>
      <c r="C28" s="115"/>
      <c r="D28" s="115"/>
      <c r="E28" s="115"/>
      <c r="F28" s="115"/>
      <c r="G28" s="115"/>
      <c r="H28" s="115"/>
      <c r="I28" s="115"/>
      <c r="J28" s="115"/>
      <c r="K28" s="115"/>
      <c r="L28" s="115"/>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row>
    <row r="29" spans="1:49" s="119" customFormat="1" ht="27" customHeight="1">
      <c r="A29" s="129"/>
      <c r="B29" s="116" t="s">
        <v>66</v>
      </c>
      <c r="C29" s="117"/>
      <c r="D29" s="117"/>
      <c r="E29" s="117"/>
      <c r="F29" s="117"/>
      <c r="G29" s="117"/>
      <c r="H29" s="117"/>
      <c r="I29" s="117"/>
      <c r="J29" s="117"/>
      <c r="K29" s="117"/>
      <c r="L29" s="118"/>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row>
    <row r="30" spans="1:49" s="119" customFormat="1" ht="27" customHeight="1">
      <c r="A30" s="129"/>
      <c r="B30" s="114" t="s">
        <v>20</v>
      </c>
      <c r="C30" s="115"/>
      <c r="D30" s="115"/>
      <c r="E30" s="115"/>
      <c r="F30" s="115"/>
      <c r="G30" s="115"/>
      <c r="H30" s="115"/>
      <c r="I30" s="115"/>
      <c r="J30" s="115"/>
      <c r="K30" s="115"/>
      <c r="L30" s="115"/>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row>
    <row r="31" spans="1:49" s="119" customFormat="1" ht="27" customHeight="1">
      <c r="A31" s="129"/>
      <c r="B31" s="114" t="s">
        <v>21</v>
      </c>
      <c r="C31" s="115"/>
      <c r="D31" s="115"/>
      <c r="E31" s="115"/>
      <c r="F31" s="115"/>
      <c r="G31" s="115"/>
      <c r="H31" s="115"/>
      <c r="I31" s="115"/>
      <c r="J31" s="115"/>
      <c r="K31" s="115"/>
      <c r="L31" s="115"/>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row>
    <row r="32" spans="1:49" s="119" customFormat="1" ht="27" customHeight="1">
      <c r="A32" s="129"/>
      <c r="B32" s="114" t="s">
        <v>30</v>
      </c>
      <c r="C32" s="115"/>
      <c r="D32" s="115"/>
      <c r="E32" s="115"/>
      <c r="F32" s="115"/>
      <c r="G32" s="115"/>
      <c r="H32" s="115"/>
      <c r="I32" s="115"/>
      <c r="J32" s="115"/>
      <c r="K32" s="115"/>
      <c r="L32" s="115"/>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row>
    <row r="33" spans="1:49" s="119" customFormat="1" ht="27" customHeight="1">
      <c r="A33" s="129"/>
      <c r="B33" s="114" t="s">
        <v>33</v>
      </c>
      <c r="C33" s="115"/>
      <c r="D33" s="115"/>
      <c r="E33" s="115"/>
      <c r="F33" s="115"/>
      <c r="G33" s="115"/>
      <c r="H33" s="115"/>
      <c r="I33" s="115"/>
      <c r="J33" s="115"/>
      <c r="K33" s="115"/>
      <c r="L33" s="115"/>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row>
    <row r="36" ht="15">
      <c r="B36" s="128" t="s">
        <v>14</v>
      </c>
    </row>
  </sheetData>
  <sheetProtection/>
  <mergeCells count="36">
    <mergeCell ref="C10:C11"/>
    <mergeCell ref="F10:F11"/>
    <mergeCell ref="B33:L33"/>
    <mergeCell ref="G18:G20"/>
    <mergeCell ref="H18:H20"/>
    <mergeCell ref="B23:L23"/>
    <mergeCell ref="B25:L25"/>
    <mergeCell ref="B26:L26"/>
    <mergeCell ref="B27:L27"/>
    <mergeCell ref="B18:B20"/>
    <mergeCell ref="F18:F20"/>
    <mergeCell ref="B28:L28"/>
    <mergeCell ref="B29:L29"/>
    <mergeCell ref="B30:L30"/>
    <mergeCell ref="B31:L31"/>
    <mergeCell ref="B32:L32"/>
    <mergeCell ref="G12:G17"/>
    <mergeCell ref="H12:H17"/>
    <mergeCell ref="G4:G5"/>
    <mergeCell ref="H4:H5"/>
    <mergeCell ref="B6:B11"/>
    <mergeCell ref="C6:C7"/>
    <mergeCell ref="F6:F7"/>
    <mergeCell ref="G6:G11"/>
    <mergeCell ref="H6:H11"/>
    <mergeCell ref="B12:B17"/>
    <mergeCell ref="C12:C13"/>
    <mergeCell ref="F12:F17"/>
    <mergeCell ref="C14:C15"/>
    <mergeCell ref="C16:C17"/>
    <mergeCell ref="B4:B5"/>
    <mergeCell ref="C4:C5"/>
    <mergeCell ref="F4:F5"/>
    <mergeCell ref="B2:H2"/>
    <mergeCell ref="C8:C9"/>
    <mergeCell ref="F8:F9"/>
  </mergeCells>
  <printOptions/>
  <pageMargins left="0.7" right="0.7" top="0.787401575" bottom="0.7874015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dc:creator>
  <cp:keywords/>
  <dc:description/>
  <cp:lastModifiedBy>Christina</cp:lastModifiedBy>
  <cp:lastPrinted>2013-01-18T11:10:10Z</cp:lastPrinted>
  <dcterms:created xsi:type="dcterms:W3CDTF">2013-01-09T08:17:21Z</dcterms:created>
  <dcterms:modified xsi:type="dcterms:W3CDTF">2013-01-28T10:07:49Z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